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samboy\Desktop\2026\Febrero 2026\"/>
    </mc:Choice>
  </mc:AlternateContent>
  <xr:revisionPtr revIDLastSave="0" documentId="8_{5DBF96B9-CBB7-40A4-B2FE-BE4C0104EC4E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Aprobado'!$A$1:$J$111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5" i="2" l="1"/>
  <c r="Q39" i="2"/>
  <c r="Q30" i="2"/>
  <c r="Q31" i="2"/>
  <c r="Q32" i="2"/>
  <c r="Q33" i="2"/>
  <c r="Q34" i="2"/>
  <c r="Q35" i="2"/>
  <c r="Q36" i="2"/>
  <c r="Q37" i="2"/>
  <c r="Q29" i="2"/>
  <c r="Q27" i="2"/>
  <c r="Q21" i="2"/>
  <c r="Q22" i="2"/>
  <c r="Q23" i="2"/>
  <c r="Q24" i="2"/>
  <c r="Q25" i="2"/>
  <c r="Q26" i="2"/>
  <c r="Q19" i="2"/>
  <c r="Q14" i="2"/>
  <c r="Q15" i="2"/>
  <c r="Q16" i="2"/>
  <c r="Q17" i="2"/>
  <c r="Q13" i="2"/>
  <c r="Q56" i="2"/>
  <c r="Q57" i="2"/>
  <c r="Q58" i="2"/>
  <c r="Q59" i="2"/>
  <c r="Q60" i="2"/>
  <c r="Q61" i="2"/>
  <c r="Q62" i="2"/>
  <c r="Q63" i="2"/>
  <c r="Q20" i="2"/>
  <c r="Q40" i="2"/>
  <c r="Q41" i="2"/>
  <c r="Q42" i="2"/>
  <c r="Q43" i="2"/>
  <c r="Q44" i="2"/>
  <c r="Q45" i="2"/>
  <c r="Q46" i="2"/>
  <c r="Q56" i="3"/>
  <c r="Q57" i="3"/>
  <c r="Q58" i="3"/>
  <c r="Q59" i="3"/>
  <c r="Q60" i="3"/>
  <c r="Q61" i="3"/>
  <c r="Q62" i="3"/>
  <c r="Q63" i="3"/>
  <c r="Q55" i="3"/>
  <c r="E63" i="3"/>
  <c r="F56" i="3"/>
  <c r="F57" i="3"/>
  <c r="F58" i="3"/>
  <c r="F59" i="3"/>
  <c r="F60" i="3"/>
  <c r="F61" i="3"/>
  <c r="F62" i="3"/>
  <c r="F63" i="3"/>
  <c r="F55" i="3"/>
  <c r="F38" i="3"/>
  <c r="Q38" i="3" s="1"/>
  <c r="F20" i="3"/>
  <c r="F21" i="3"/>
  <c r="F22" i="3"/>
  <c r="F23" i="3"/>
  <c r="F24" i="3"/>
  <c r="F25" i="3"/>
  <c r="F26" i="3"/>
  <c r="F27" i="3"/>
  <c r="F19" i="3"/>
  <c r="I31" i="3"/>
  <c r="F30" i="3"/>
  <c r="F31" i="3"/>
  <c r="F32" i="3"/>
  <c r="F33" i="3"/>
  <c r="F34" i="3"/>
  <c r="F35" i="3"/>
  <c r="F36" i="3"/>
  <c r="F37" i="3"/>
  <c r="F29" i="3"/>
  <c r="F14" i="3"/>
  <c r="F15" i="3"/>
  <c r="F16" i="3"/>
  <c r="F17" i="3"/>
  <c r="F13" i="3"/>
  <c r="F12" i="3" s="1"/>
  <c r="E24" i="3"/>
  <c r="F54" i="3" l="1"/>
  <c r="Q38" i="2"/>
  <c r="Q54" i="2"/>
  <c r="F18" i="3"/>
  <c r="F38" i="2"/>
  <c r="O63" i="3" l="1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32" i="3"/>
  <c r="O33" i="3"/>
  <c r="L32" i="3"/>
  <c r="L33" i="3"/>
  <c r="L34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G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G29" i="3"/>
  <c r="H29" i="3"/>
  <c r="I29" i="3"/>
  <c r="G30" i="3"/>
  <c r="H30" i="3"/>
  <c r="I30" i="3"/>
  <c r="G31" i="3"/>
  <c r="H31" i="3"/>
  <c r="G32" i="3"/>
  <c r="H32" i="3"/>
  <c r="I32" i="3"/>
  <c r="G33" i="3"/>
  <c r="H33" i="3"/>
  <c r="I33" i="3"/>
  <c r="G34" i="3"/>
  <c r="H34" i="3"/>
  <c r="I34" i="3"/>
  <c r="G35" i="3"/>
  <c r="H35" i="3"/>
  <c r="I35" i="3"/>
  <c r="G36" i="3"/>
  <c r="H36" i="3"/>
  <c r="I36" i="3"/>
  <c r="G37" i="3"/>
  <c r="H37" i="3"/>
  <c r="I37" i="3"/>
  <c r="G20" i="3"/>
  <c r="G21" i="3"/>
  <c r="G22" i="3"/>
  <c r="G23" i="3"/>
  <c r="G24" i="3"/>
  <c r="G25" i="3"/>
  <c r="G26" i="3"/>
  <c r="G27" i="3"/>
  <c r="G19" i="3"/>
  <c r="G14" i="3"/>
  <c r="G15" i="3"/>
  <c r="G16" i="3"/>
  <c r="G17" i="3"/>
  <c r="G13" i="3"/>
  <c r="G55" i="3" l="1"/>
  <c r="H55" i="3"/>
  <c r="I55" i="3"/>
  <c r="J55" i="3"/>
  <c r="K55" i="3"/>
  <c r="L55" i="3"/>
  <c r="M55" i="3"/>
  <c r="N55" i="3"/>
  <c r="O55" i="3"/>
  <c r="P55" i="3"/>
  <c r="G56" i="3"/>
  <c r="H56" i="3"/>
  <c r="I56" i="3"/>
  <c r="J56" i="3"/>
  <c r="K56" i="3"/>
  <c r="L56" i="3"/>
  <c r="M56" i="3"/>
  <c r="N56" i="3"/>
  <c r="O56" i="3"/>
  <c r="P56" i="3"/>
  <c r="G57" i="3"/>
  <c r="H57" i="3"/>
  <c r="I57" i="3"/>
  <c r="J57" i="3"/>
  <c r="K57" i="3"/>
  <c r="L57" i="3"/>
  <c r="M57" i="3"/>
  <c r="N57" i="3"/>
  <c r="O57" i="3"/>
  <c r="P57" i="3"/>
  <c r="G58" i="3"/>
  <c r="H58" i="3"/>
  <c r="I58" i="3"/>
  <c r="J58" i="3"/>
  <c r="K58" i="3"/>
  <c r="L58" i="3"/>
  <c r="M58" i="3"/>
  <c r="N58" i="3"/>
  <c r="O58" i="3"/>
  <c r="P58" i="3"/>
  <c r="G59" i="3"/>
  <c r="H59" i="3"/>
  <c r="I59" i="3"/>
  <c r="J59" i="3"/>
  <c r="K59" i="3"/>
  <c r="L59" i="3"/>
  <c r="M59" i="3"/>
  <c r="N59" i="3"/>
  <c r="O59" i="3"/>
  <c r="P59" i="3"/>
  <c r="G60" i="3"/>
  <c r="H60" i="3"/>
  <c r="I60" i="3"/>
  <c r="J60" i="3"/>
  <c r="K60" i="3"/>
  <c r="L60" i="3"/>
  <c r="M60" i="3"/>
  <c r="N60" i="3"/>
  <c r="O60" i="3"/>
  <c r="P60" i="3"/>
  <c r="G61" i="3"/>
  <c r="H61" i="3"/>
  <c r="I61" i="3"/>
  <c r="J61" i="3"/>
  <c r="K61" i="3"/>
  <c r="L61" i="3"/>
  <c r="M61" i="3"/>
  <c r="N61" i="3"/>
  <c r="O61" i="3"/>
  <c r="P61" i="3"/>
  <c r="G62" i="3"/>
  <c r="H62" i="3"/>
  <c r="I62" i="3"/>
  <c r="J62" i="3"/>
  <c r="K62" i="3"/>
  <c r="L62" i="3"/>
  <c r="M62" i="3"/>
  <c r="N62" i="3"/>
  <c r="O62" i="3"/>
  <c r="P62" i="3"/>
  <c r="E56" i="3"/>
  <c r="E57" i="3"/>
  <c r="E58" i="3"/>
  <c r="E59" i="3"/>
  <c r="E60" i="3"/>
  <c r="E61" i="3"/>
  <c r="E62" i="3"/>
  <c r="E55" i="3"/>
  <c r="E30" i="3"/>
  <c r="E31" i="3"/>
  <c r="E32" i="3"/>
  <c r="E33" i="3"/>
  <c r="E34" i="3"/>
  <c r="E35" i="3"/>
  <c r="E36" i="3"/>
  <c r="E37" i="3"/>
  <c r="E29" i="3"/>
  <c r="E20" i="3"/>
  <c r="E21" i="3"/>
  <c r="E22" i="3"/>
  <c r="E25" i="3"/>
  <c r="E26" i="3"/>
  <c r="E27" i="3"/>
  <c r="E19" i="3"/>
  <c r="E18" i="3" s="1"/>
  <c r="E14" i="3"/>
  <c r="E15" i="3"/>
  <c r="E16" i="3"/>
  <c r="E17" i="3"/>
  <c r="E13" i="3"/>
  <c r="D59" i="2"/>
  <c r="E55" i="1"/>
  <c r="E57" i="1"/>
  <c r="E58" i="1"/>
  <c r="E54" i="1"/>
  <c r="E29" i="1"/>
  <c r="E30" i="1"/>
  <c r="E31" i="1"/>
  <c r="E32" i="1"/>
  <c r="E33" i="1"/>
  <c r="E34" i="1"/>
  <c r="E28" i="1"/>
  <c r="E19" i="1"/>
  <c r="E20" i="1"/>
  <c r="E21" i="1"/>
  <c r="E22" i="1"/>
  <c r="E23" i="1"/>
  <c r="E18" i="1"/>
  <c r="E13" i="1"/>
  <c r="E14" i="1"/>
  <c r="E15" i="1"/>
  <c r="E16" i="1"/>
  <c r="E12" i="1"/>
  <c r="Q54" i="3" l="1"/>
  <c r="Q39" i="3"/>
  <c r="Q40" i="3"/>
  <c r="Q41" i="3"/>
  <c r="Q42" i="3"/>
  <c r="Q43" i="3"/>
  <c r="Q44" i="3"/>
  <c r="Q45" i="3"/>
  <c r="Q46" i="3"/>
  <c r="D13" i="2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30" i="3"/>
  <c r="P31" i="3"/>
  <c r="P32" i="3"/>
  <c r="P33" i="3"/>
  <c r="P34" i="3"/>
  <c r="P35" i="3"/>
  <c r="P36" i="3"/>
  <c r="P37" i="3"/>
  <c r="P29" i="3"/>
  <c r="P20" i="3"/>
  <c r="P21" i="3"/>
  <c r="P22" i="3"/>
  <c r="P23" i="3"/>
  <c r="P24" i="3"/>
  <c r="P25" i="3"/>
  <c r="P26" i="3"/>
  <c r="P27" i="3"/>
  <c r="P19" i="3"/>
  <c r="P14" i="3"/>
  <c r="P15" i="3"/>
  <c r="P16" i="3"/>
  <c r="P17" i="3"/>
  <c r="P13" i="3"/>
  <c r="P12" i="3" l="1"/>
  <c r="P54" i="3"/>
  <c r="P28" i="3"/>
  <c r="P18" i="3"/>
  <c r="O12" i="2"/>
  <c r="P85" i="3" l="1"/>
  <c r="P54" i="2"/>
  <c r="P28" i="2" l="1"/>
  <c r="P18" i="2"/>
  <c r="O30" i="3" l="1"/>
  <c r="O31" i="3"/>
  <c r="O34" i="3"/>
  <c r="O35" i="3"/>
  <c r="O36" i="3"/>
  <c r="O37" i="3"/>
  <c r="O29" i="3"/>
  <c r="O20" i="3"/>
  <c r="O21" i="3"/>
  <c r="O22" i="3"/>
  <c r="O23" i="3"/>
  <c r="O24" i="3"/>
  <c r="O25" i="3"/>
  <c r="O26" i="3"/>
  <c r="O27" i="3"/>
  <c r="O19" i="3"/>
  <c r="O14" i="3"/>
  <c r="O15" i="3"/>
  <c r="O16" i="3"/>
  <c r="O17" i="3"/>
  <c r="O13" i="3"/>
  <c r="N34" i="3"/>
  <c r="N35" i="3"/>
  <c r="D45" i="2" l="1"/>
  <c r="E37" i="1"/>
  <c r="N63" i="3" l="1"/>
  <c r="N30" i="3"/>
  <c r="N31" i="3"/>
  <c r="N32" i="3"/>
  <c r="N33" i="3"/>
  <c r="N36" i="3"/>
  <c r="N37" i="3"/>
  <c r="N29" i="3"/>
  <c r="N20" i="3"/>
  <c r="N21" i="3"/>
  <c r="N22" i="3"/>
  <c r="N23" i="3"/>
  <c r="N24" i="3"/>
  <c r="N25" i="3"/>
  <c r="N26" i="3"/>
  <c r="N27" i="3"/>
  <c r="N19" i="3"/>
  <c r="N14" i="3"/>
  <c r="N15" i="3"/>
  <c r="N16" i="3"/>
  <c r="N17" i="3"/>
  <c r="N13" i="3"/>
  <c r="M63" i="3" l="1"/>
  <c r="M30" i="3"/>
  <c r="M31" i="3"/>
  <c r="M32" i="3"/>
  <c r="M33" i="3"/>
  <c r="M34" i="3"/>
  <c r="M35" i="3"/>
  <c r="M36" i="3"/>
  <c r="M37" i="3"/>
  <c r="M29" i="3"/>
  <c r="M20" i="3"/>
  <c r="M21" i="3"/>
  <c r="M22" i="3"/>
  <c r="M23" i="3"/>
  <c r="M24" i="3"/>
  <c r="M25" i="3"/>
  <c r="M26" i="3"/>
  <c r="M27" i="3"/>
  <c r="M19" i="3"/>
  <c r="M14" i="3"/>
  <c r="M15" i="3"/>
  <c r="M16" i="3"/>
  <c r="M17" i="3"/>
  <c r="M13" i="3"/>
  <c r="D56" i="2"/>
  <c r="D57" i="2"/>
  <c r="D58" i="2"/>
  <c r="D60" i="2"/>
  <c r="D61" i="2"/>
  <c r="D62" i="2"/>
  <c r="D63" i="2"/>
  <c r="D55" i="2"/>
  <c r="D30" i="2"/>
  <c r="D31" i="2"/>
  <c r="D32" i="2"/>
  <c r="D33" i="2"/>
  <c r="D34" i="2"/>
  <c r="D35" i="2"/>
  <c r="D36" i="2"/>
  <c r="D37" i="2"/>
  <c r="D20" i="2"/>
  <c r="D21" i="2"/>
  <c r="D22" i="2"/>
  <c r="D23" i="2"/>
  <c r="D24" i="2"/>
  <c r="D25" i="2"/>
  <c r="D26" i="2"/>
  <c r="D27" i="2"/>
  <c r="D19" i="2"/>
  <c r="D17" i="2"/>
  <c r="D14" i="2"/>
  <c r="D15" i="2"/>
  <c r="D16" i="2"/>
  <c r="E53" i="1"/>
  <c r="E27" i="1" l="1"/>
  <c r="L63" i="3" l="1"/>
  <c r="L30" i="3"/>
  <c r="L31" i="3"/>
  <c r="L35" i="3"/>
  <c r="L36" i="3"/>
  <c r="L37" i="3"/>
  <c r="L29" i="3"/>
  <c r="K29" i="3"/>
  <c r="L20" i="3"/>
  <c r="L21" i="3"/>
  <c r="L22" i="3"/>
  <c r="L23" i="3"/>
  <c r="L24" i="3"/>
  <c r="L25" i="3"/>
  <c r="L26" i="3"/>
  <c r="L27" i="3"/>
  <c r="L19" i="3"/>
  <c r="L14" i="3"/>
  <c r="L15" i="3"/>
  <c r="L16" i="3"/>
  <c r="L17" i="3"/>
  <c r="L13" i="3"/>
  <c r="K63" i="3" l="1"/>
  <c r="K64" i="3"/>
  <c r="Q64" i="3" s="1"/>
  <c r="K65" i="3"/>
  <c r="Q65" i="3" s="1"/>
  <c r="K66" i="3"/>
  <c r="Q66" i="3" s="1"/>
  <c r="K67" i="3"/>
  <c r="Q67" i="3" s="1"/>
  <c r="K68" i="3"/>
  <c r="Q68" i="3" s="1"/>
  <c r="K69" i="3"/>
  <c r="Q69" i="3" s="1"/>
  <c r="K70" i="3"/>
  <c r="Q70" i="3" s="1"/>
  <c r="K71" i="3"/>
  <c r="Q71" i="3" s="1"/>
  <c r="K72" i="3"/>
  <c r="Q72" i="3" s="1"/>
  <c r="K73" i="3"/>
  <c r="Q73" i="3" s="1"/>
  <c r="K74" i="3"/>
  <c r="Q74" i="3" s="1"/>
  <c r="K75" i="3"/>
  <c r="Q75" i="3" s="1"/>
  <c r="K76" i="3"/>
  <c r="Q76" i="3" s="1"/>
  <c r="K77" i="3"/>
  <c r="Q77" i="3" s="1"/>
  <c r="K78" i="3"/>
  <c r="Q78" i="3" s="1"/>
  <c r="K79" i="3"/>
  <c r="Q79" i="3" s="1"/>
  <c r="K80" i="3"/>
  <c r="Q80" i="3" s="1"/>
  <c r="K81" i="3"/>
  <c r="Q81" i="3" s="1"/>
  <c r="K82" i="3"/>
  <c r="Q82" i="3" s="1"/>
  <c r="K83" i="3"/>
  <c r="Q83" i="3" s="1"/>
  <c r="K84" i="3"/>
  <c r="Q84" i="3" s="1"/>
  <c r="K30" i="3"/>
  <c r="K31" i="3"/>
  <c r="K32" i="3"/>
  <c r="K33" i="3"/>
  <c r="K34" i="3"/>
  <c r="K35" i="3"/>
  <c r="K36" i="3"/>
  <c r="K37" i="3"/>
  <c r="Q47" i="3"/>
  <c r="Q48" i="3"/>
  <c r="Q49" i="3"/>
  <c r="Q50" i="3"/>
  <c r="Q51" i="3"/>
  <c r="Q52" i="3"/>
  <c r="Q53" i="3"/>
  <c r="K20" i="3"/>
  <c r="K21" i="3"/>
  <c r="K22" i="3"/>
  <c r="K23" i="3"/>
  <c r="K24" i="3"/>
  <c r="K25" i="3"/>
  <c r="K26" i="3"/>
  <c r="K27" i="3"/>
  <c r="K19" i="3"/>
  <c r="K14" i="3"/>
  <c r="K15" i="3"/>
  <c r="K16" i="3"/>
  <c r="K17" i="3"/>
  <c r="K13" i="3"/>
  <c r="J63" i="3" l="1"/>
  <c r="J30" i="3"/>
  <c r="J31" i="3"/>
  <c r="J32" i="3"/>
  <c r="J33" i="3"/>
  <c r="J34" i="3"/>
  <c r="J35" i="3"/>
  <c r="J36" i="3"/>
  <c r="J37" i="3"/>
  <c r="J29" i="3"/>
  <c r="J20" i="3"/>
  <c r="J21" i="3"/>
  <c r="J22" i="3"/>
  <c r="J23" i="3"/>
  <c r="J24" i="3"/>
  <c r="J25" i="3"/>
  <c r="J26" i="3"/>
  <c r="J27" i="3"/>
  <c r="J19" i="3"/>
  <c r="J14" i="3"/>
  <c r="J15" i="3"/>
  <c r="J16" i="3"/>
  <c r="J17" i="3"/>
  <c r="J13" i="3"/>
  <c r="I54" i="2" l="1"/>
  <c r="I63" i="3" l="1"/>
  <c r="I20" i="3"/>
  <c r="I21" i="3"/>
  <c r="I22" i="3"/>
  <c r="I23" i="3"/>
  <c r="I24" i="3"/>
  <c r="I25" i="3"/>
  <c r="I26" i="3"/>
  <c r="I27" i="3"/>
  <c r="I19" i="3"/>
  <c r="I15" i="3"/>
  <c r="I16" i="3"/>
  <c r="I17" i="3"/>
  <c r="I14" i="3"/>
  <c r="I13" i="3"/>
  <c r="I12" i="3" s="1"/>
  <c r="C58" i="2" l="1"/>
  <c r="H20" i="3" l="1"/>
  <c r="H21" i="3"/>
  <c r="H22" i="3"/>
  <c r="H23" i="3"/>
  <c r="H24" i="3"/>
  <c r="H25" i="3"/>
  <c r="H26" i="3"/>
  <c r="H27" i="3"/>
  <c r="H19" i="3"/>
  <c r="H14" i="3"/>
  <c r="H15" i="3"/>
  <c r="H16" i="3"/>
  <c r="H17" i="3"/>
  <c r="H13" i="3"/>
  <c r="H12" i="2"/>
  <c r="H12" i="3" l="1"/>
  <c r="Q37" i="3"/>
  <c r="Q36" i="3"/>
  <c r="Q35" i="3"/>
  <c r="Q34" i="3"/>
  <c r="Q33" i="3"/>
  <c r="Q32" i="3"/>
  <c r="Q31" i="3"/>
  <c r="Q30" i="3"/>
  <c r="Q29" i="3"/>
  <c r="Q27" i="3"/>
  <c r="Q26" i="3"/>
  <c r="Q25" i="3"/>
  <c r="Q24" i="3"/>
  <c r="Q23" i="3"/>
  <c r="Q22" i="3"/>
  <c r="Q21" i="3"/>
  <c r="Q20" i="3"/>
  <c r="Q19" i="3"/>
  <c r="Q17" i="3"/>
  <c r="Q16" i="3"/>
  <c r="Q15" i="3"/>
  <c r="Q14" i="3"/>
  <c r="Q13" i="3"/>
  <c r="G12" i="2"/>
  <c r="Q28" i="3" l="1"/>
  <c r="Q18" i="3"/>
  <c r="Q12" i="3"/>
  <c r="Q85" i="3" s="1"/>
  <c r="D64" i="3"/>
  <c r="D63" i="3"/>
  <c r="D62" i="3"/>
  <c r="C62" i="3"/>
  <c r="D61" i="3"/>
  <c r="C61" i="3"/>
  <c r="D60" i="3"/>
  <c r="C60" i="3"/>
  <c r="D59" i="3"/>
  <c r="D58" i="3"/>
  <c r="C58" i="3"/>
  <c r="D57" i="3"/>
  <c r="C57" i="3"/>
  <c r="D56" i="3"/>
  <c r="C56" i="3"/>
  <c r="D55" i="3"/>
  <c r="O54" i="3"/>
  <c r="N54" i="3"/>
  <c r="M54" i="3"/>
  <c r="L54" i="3"/>
  <c r="K54" i="3"/>
  <c r="J54" i="3"/>
  <c r="I54" i="3"/>
  <c r="H54" i="3"/>
  <c r="G54" i="3"/>
  <c r="E54" i="3"/>
  <c r="D38" i="3"/>
  <c r="D37" i="3"/>
  <c r="D36" i="3"/>
  <c r="C36" i="3"/>
  <c r="D35" i="3"/>
  <c r="D34" i="3"/>
  <c r="D33" i="3"/>
  <c r="D32" i="3"/>
  <c r="C32" i="3"/>
  <c r="D31" i="3"/>
  <c r="D30" i="3"/>
  <c r="C30" i="3"/>
  <c r="D29" i="3"/>
  <c r="O28" i="3"/>
  <c r="N28" i="3"/>
  <c r="M28" i="3"/>
  <c r="L28" i="3"/>
  <c r="K28" i="3"/>
  <c r="J28" i="3"/>
  <c r="I28" i="3"/>
  <c r="H28" i="3"/>
  <c r="G28" i="3"/>
  <c r="F28" i="3"/>
  <c r="F85" i="3" s="1"/>
  <c r="E28" i="3"/>
  <c r="D27" i="3"/>
  <c r="C27" i="3"/>
  <c r="D26" i="3"/>
  <c r="D25" i="3"/>
  <c r="D24" i="3"/>
  <c r="D23" i="3"/>
  <c r="D22" i="3"/>
  <c r="D21" i="3"/>
  <c r="D20" i="3"/>
  <c r="C20" i="3"/>
  <c r="D19" i="3"/>
  <c r="O18" i="3"/>
  <c r="N18" i="3"/>
  <c r="M18" i="3"/>
  <c r="L18" i="3"/>
  <c r="K18" i="3"/>
  <c r="J18" i="3"/>
  <c r="I18" i="3"/>
  <c r="H18" i="3"/>
  <c r="G18" i="3"/>
  <c r="D17" i="3"/>
  <c r="D16" i="3"/>
  <c r="D15" i="3"/>
  <c r="D14" i="3"/>
  <c r="D13" i="3"/>
  <c r="O12" i="3"/>
  <c r="N12" i="3"/>
  <c r="M12" i="3"/>
  <c r="L12" i="3"/>
  <c r="K12" i="3"/>
  <c r="J12" i="3"/>
  <c r="G12" i="3"/>
  <c r="E12" i="3"/>
  <c r="E85" i="3" l="1"/>
  <c r="O85" i="3"/>
  <c r="N85" i="3"/>
  <c r="K85" i="3"/>
  <c r="I85" i="3"/>
  <c r="J85" i="3"/>
  <c r="D54" i="3"/>
  <c r="D12" i="3"/>
  <c r="H85" i="3"/>
  <c r="L85" i="3"/>
  <c r="M85" i="3"/>
  <c r="G85" i="3"/>
  <c r="D28" i="3"/>
  <c r="D18" i="3"/>
  <c r="E54" i="2"/>
  <c r="F54" i="2"/>
  <c r="G54" i="2"/>
  <c r="H54" i="2"/>
  <c r="I28" i="2"/>
  <c r="J54" i="2"/>
  <c r="K54" i="2"/>
  <c r="L54" i="2"/>
  <c r="M54" i="2"/>
  <c r="N54" i="2"/>
  <c r="O54" i="2"/>
  <c r="F28" i="2"/>
  <c r="G28" i="2"/>
  <c r="H28" i="2"/>
  <c r="J28" i="2"/>
  <c r="K28" i="2"/>
  <c r="L28" i="2"/>
  <c r="M28" i="2"/>
  <c r="N28" i="2"/>
  <c r="O28" i="2"/>
  <c r="E28" i="2"/>
  <c r="F18" i="2"/>
  <c r="G18" i="2"/>
  <c r="H18" i="2"/>
  <c r="I18" i="2"/>
  <c r="J18" i="2"/>
  <c r="K18" i="2"/>
  <c r="L18" i="2"/>
  <c r="M18" i="2"/>
  <c r="N18" i="2"/>
  <c r="O18" i="2"/>
  <c r="F12" i="2"/>
  <c r="F85" i="2" s="1"/>
  <c r="F90" i="3" s="1"/>
  <c r="I12" i="2"/>
  <c r="J12" i="2"/>
  <c r="K12" i="2"/>
  <c r="L12" i="2"/>
  <c r="M12" i="2"/>
  <c r="N12" i="2"/>
  <c r="E18" i="2"/>
  <c r="D29" i="2"/>
  <c r="N85" i="2" l="1"/>
  <c r="K85" i="2"/>
  <c r="D85" i="3"/>
  <c r="Q28" i="2"/>
  <c r="C62" i="2"/>
  <c r="C61" i="2"/>
  <c r="C60" i="2"/>
  <c r="C57" i="2"/>
  <c r="C56" i="2"/>
  <c r="C37" i="2"/>
  <c r="C36" i="2"/>
  <c r="C35" i="2"/>
  <c r="C32" i="2"/>
  <c r="C30" i="2"/>
  <c r="C27" i="2"/>
  <c r="C24" i="2"/>
  <c r="C22" i="2"/>
  <c r="C21" i="2"/>
  <c r="C20" i="2"/>
  <c r="C19" i="2"/>
  <c r="C14" i="2"/>
  <c r="C13" i="2"/>
  <c r="C34" i="3"/>
  <c r="C63" i="3"/>
  <c r="C59" i="3"/>
  <c r="C55" i="3"/>
  <c r="C37" i="3"/>
  <c r="C35" i="3"/>
  <c r="C33" i="3"/>
  <c r="C31" i="3"/>
  <c r="C29" i="3"/>
  <c r="C26" i="3"/>
  <c r="C25" i="3"/>
  <c r="C24" i="3"/>
  <c r="C23" i="3"/>
  <c r="C22" i="3"/>
  <c r="C21" i="3"/>
  <c r="C19" i="3"/>
  <c r="C17" i="3"/>
  <c r="C16" i="3"/>
  <c r="C15" i="3"/>
  <c r="C14" i="3"/>
  <c r="C13" i="3"/>
  <c r="C28" i="3" l="1"/>
  <c r="C54" i="3"/>
  <c r="C17" i="2"/>
  <c r="C26" i="2"/>
  <c r="C29" i="2"/>
  <c r="C55" i="2"/>
  <c r="C31" i="2"/>
  <c r="C63" i="2"/>
  <c r="C23" i="2"/>
  <c r="C18" i="3"/>
  <c r="C12" i="3"/>
  <c r="C15" i="2"/>
  <c r="C33" i="2"/>
  <c r="C59" i="2"/>
  <c r="D27" i="1"/>
  <c r="C16" i="2"/>
  <c r="C25" i="2"/>
  <c r="C34" i="2"/>
  <c r="C18" i="2" l="1"/>
  <c r="C54" i="2"/>
  <c r="C12" i="2"/>
  <c r="C28" i="2"/>
  <c r="C85" i="3"/>
  <c r="D38" i="2"/>
  <c r="C85" i="2" l="1"/>
  <c r="O38" i="2"/>
  <c r="O85" i="2" s="1"/>
  <c r="D64" i="2" l="1"/>
  <c r="E63" i="1"/>
  <c r="E11" i="1" l="1"/>
  <c r="E17" i="1"/>
  <c r="E84" i="1" l="1"/>
  <c r="D54" i="2"/>
  <c r="D18" i="2"/>
  <c r="D28" i="2"/>
  <c r="D12" i="2"/>
  <c r="D85" i="2" l="1"/>
  <c r="I85" i="2"/>
  <c r="Q18" i="2" l="1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H85" i="2" l="1"/>
  <c r="G85" i="2" l="1"/>
  <c r="D53" i="1" l="1"/>
  <c r="M85" i="2" l="1"/>
  <c r="L85" i="2" l="1"/>
  <c r="D11" i="1" l="1"/>
  <c r="E12" i="2" l="1"/>
  <c r="E85" i="2" s="1"/>
  <c r="D17" i="1" l="1"/>
  <c r="D84" i="1" l="1"/>
  <c r="J85" i="2"/>
  <c r="P12" i="2" l="1"/>
  <c r="P85" i="2" s="1"/>
  <c r="Q12" i="2" l="1"/>
  <c r="Q85" i="2" s="1"/>
</calcChain>
</file>

<file path=xl/sharedStrings.xml><?xml version="1.0" encoding="utf-8"?>
<sst xmlns="http://schemas.openxmlformats.org/spreadsheetml/2006/main" count="448" uniqueCount="224">
  <si>
    <t>2 - GASTOS</t>
  </si>
  <si>
    <t>2.1 - REMUNERACIONES Y CONTRIBUCIONES</t>
  </si>
  <si>
    <t>2.2 - CONTRATACIÓN DE SERVICIOS</t>
  </si>
  <si>
    <t>2.3 - MATERIALES Y SUMINISTROS</t>
  </si>
  <si>
    <t>2.4 - TRANSFERENCIAS CORRIENTES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</si>
  <si>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</si>
  <si>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</si>
  <si>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</si>
  <si>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</si>
  <si>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</si>
  <si>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</si>
  <si>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</si>
  <si>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</si>
  <si>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</si>
  <si>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</si>
  <si>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</si>
  <si>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</si>
  <si>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</si>
  <si>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</si>
  <si>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</si>
  <si>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</si>
  <si>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</si>
  <si>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</si>
  <si>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</si>
  <si>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</si>
  <si>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</si>
  <si>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</si>
  <si>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</si>
  <si>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</si>
  <si>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</si>
  <si>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</si>
  <si>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</si>
  <si>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</si>
  <si>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</si>
  <si>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</si>
  <si>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</si>
  <si>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</si>
  <si>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</si>
  <si>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</si>
  <si>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</si>
  <si>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</si>
  <si>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</si>
  <si>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</si>
  <si>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</si>
  <si>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</si>
  <si>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</si>
  <si>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</si>
  <si>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</si>
  <si>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</si>
  <si>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</si>
  <si>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</si>
  <si>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</si>
  <si>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</si>
  <si>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</si>
  <si>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</si>
  <si>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</si>
  <si>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</si>
  <si>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</si>
  <si>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</si>
  <si>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</si>
  <si>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</si>
  <si>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</si>
  <si>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</si>
  <si>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</si>
  <si>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</si>
  <si>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</si>
  <si>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</si>
  <si>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</si>
  <si>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</si>
  <si>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</si>
  <si>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</si>
  <si>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</si>
  <si>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</si>
  <si>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</si>
  <si>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</si>
  <si>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</si>
  <si>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</si>
  <si>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Cherci D. Ruiz Beltre</t>
  </si>
  <si>
    <t xml:space="preserve"> Encargada Division de Presupuesto</t>
  </si>
  <si>
    <t xml:space="preserve">Ejecución de Gasto y Aplicaciones Financieras </t>
  </si>
  <si>
    <t>OBJETO</t>
  </si>
  <si>
    <t>2.1.1</t>
  </si>
  <si>
    <t>2.1.2</t>
  </si>
  <si>
    <t>2.1.3</t>
  </si>
  <si>
    <t>2.1.4</t>
  </si>
  <si>
    <t>2.1.5</t>
  </si>
  <si>
    <t>2.2.1</t>
  </si>
  <si>
    <t>2.2.2</t>
  </si>
  <si>
    <t xml:space="preserve"> REMUNERACIONES</t>
  </si>
  <si>
    <t xml:space="preserve"> SOBRESUELDOS</t>
  </si>
  <si>
    <t xml:space="preserve"> GRATIFICACIONES Y BONIFICACIONES</t>
  </si>
  <si>
    <t xml:space="preserve"> CONTRIBUCIONES A LA SEGURIDAD SOCIAL</t>
  </si>
  <si>
    <t xml:space="preserve"> DIETAS Y GASTOS DE REPRESENTACIÓN</t>
  </si>
  <si>
    <t xml:space="preserve">   2 - GASTOS</t>
  </si>
  <si>
    <t>2.2.3</t>
  </si>
  <si>
    <t>2.2.4</t>
  </si>
  <si>
    <t>2.2.5</t>
  </si>
  <si>
    <t>2.2.6</t>
  </si>
  <si>
    <t>2.2.7</t>
  </si>
  <si>
    <t>2.2.8</t>
  </si>
  <si>
    <t>2.2.9</t>
  </si>
  <si>
    <t>SERVICIOS BÁSICOS</t>
  </si>
  <si>
    <t xml:space="preserve"> PUBLICIDAD, IMPRESIÓN Y ENCUADERNACIÓN</t>
  </si>
  <si>
    <t xml:space="preserve"> VIÁTICOS</t>
  </si>
  <si>
    <t xml:space="preserve"> TRANSPORTE Y ALMACENAJE</t>
  </si>
  <si>
    <t xml:space="preserve"> ALQUILERES Y RENTAS</t>
  </si>
  <si>
    <t xml:space="preserve"> SEGUROS</t>
  </si>
  <si>
    <t xml:space="preserve"> SERVICIOS DE CONSERVACIÓN, REPARACIONES MENORES E INSTALACIONES TEMPORALES</t>
  </si>
  <si>
    <t xml:space="preserve"> OTROS SERVICIOS NO INCLUIDOS EN CONCEPTOS ANTERIORES</t>
  </si>
  <si>
    <t xml:space="preserve"> OTRAS CONTRATACIONES DE SERVICIOS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</si>
  <si>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</si>
  <si>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</si>
  <si>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</si>
  <si>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</si>
  <si>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</si>
  <si>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</si>
  <si>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</si>
  <si>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</si>
  <si>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</si>
  <si>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 xml:space="preserve"> ALIMENTOS Y PRODUCTOS AGROFORESTALES</t>
  </si>
  <si>
    <t>TEXTILES Y VESTUARIOS</t>
  </si>
  <si>
    <t xml:space="preserve"> PRODUCTOS DE PAPEL, CARTÓN E IMPRESOS</t>
  </si>
  <si>
    <t>PRODUCTOS FARMACÉUTICOS</t>
  </si>
  <si>
    <t xml:space="preserve"> PRODUCTOS DE CUERO, CAUCHO Y PLÁSTICO</t>
  </si>
  <si>
    <t xml:space="preserve"> PRODUCTOS DE MINERALES, METÁLICOS Y NO METÁLICOS</t>
  </si>
  <si>
    <t>COMBUSTIBLES, LUBRICANTES, PRODUCTOS QUÍMICOS Y CONEXOS</t>
  </si>
  <si>
    <t>GASTOS QUE SE ASIGNARÁN DURANTE EL EJERCICIO (ART. 32 Y 33 LEY 423-06)</t>
  </si>
  <si>
    <t xml:space="preserve"> PRODUCTOS Y ÚTILES VARIOS</t>
  </si>
  <si>
    <t>2.4.1</t>
  </si>
  <si>
    <t>2.4.2</t>
  </si>
  <si>
    <t>2.4.3</t>
  </si>
  <si>
    <t>2.4.4</t>
  </si>
  <si>
    <t>2.4.5</t>
  </si>
  <si>
    <t>2.4.6</t>
  </si>
  <si>
    <t>2.4.7</t>
  </si>
  <si>
    <t>2.4.9</t>
  </si>
  <si>
    <t xml:space="preserve"> TRANSFERENCIAS CORRIENTES AL SECTOR PRIVADO</t>
  </si>
  <si>
    <t xml:space="preserve"> TRANSFERENCIAS CORRIENTES AL  GOBIERNO GENERAL NACIONAL</t>
  </si>
  <si>
    <t xml:space="preserve"> TRANSFERENCIAS CORRIENTES A GOBIERNOS GENERALES LOCALES</t>
  </si>
  <si>
    <t>TRANSFERENCIAS CORRIENTES A EMPRESAS PÚBLICAS NO FINANCIERAS</t>
  </si>
  <si>
    <t xml:space="preserve"> TRANSFERENCIAS CORRIENTES A INSTITUCIONES PÚBLICAS FINANCIERAS</t>
  </si>
  <si>
    <t xml:space="preserve"> SUBVENCIONES</t>
  </si>
  <si>
    <t xml:space="preserve"> TRANSFERENCIAS CORRIENTES AL SECTOR EXTERNO</t>
  </si>
  <si>
    <t>TRANSFERENCIAS CORRIENTES A OTRAS INSTITUCIONES PÚBLICAS</t>
  </si>
  <si>
    <t>2.5.1</t>
  </si>
  <si>
    <t>2.5.2</t>
  </si>
  <si>
    <t>2.5.3</t>
  </si>
  <si>
    <t>2.5.4</t>
  </si>
  <si>
    <t>2.5.6</t>
  </si>
  <si>
    <t>2.5.9</t>
  </si>
  <si>
    <t xml:space="preserve"> TRANSFERENCIAS DE CAPITAL AL SECTOR PRIVADO</t>
  </si>
  <si>
    <t xml:space="preserve"> TRANSFERENCIAS DE CAPITAL A GOBIERNOS GENERALES LOCALES</t>
  </si>
  <si>
    <t xml:space="preserve"> TRANSFERENCIAS DE CAPITAL AL SECTOR EXTERNO</t>
  </si>
  <si>
    <t xml:space="preserve"> TRANSFERENCIAS DE CAPITAL A OTRAS INSTITUCIONES PÚBLICAS</t>
  </si>
  <si>
    <t xml:space="preserve"> TRANSFERENCIAS DE CAPITAL AL GOBIERNO GENERAL  NACIONAL</t>
  </si>
  <si>
    <t xml:space="preserve"> TRANSFERENCIAS DE CAPITAL  A EMPRESAS PÚBLICAS NO FINANCIERAS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</si>
  <si>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</si>
  <si>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</si>
  <si>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</si>
  <si>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</si>
  <si>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</si>
  <si>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</si>
  <si>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</si>
  <si>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</si>
  <si>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</si>
  <si>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 xml:space="preserve"> MAQUINARIA, OTROS EQUIPOS Y HERRAMIENTAS</t>
  </si>
  <si>
    <t xml:space="preserve"> EQUIPOS DE DEFENSA Y SEGURIDAD</t>
  </si>
  <si>
    <t xml:space="preserve"> ACTIVOS BIOLÓGICOS</t>
  </si>
  <si>
    <t xml:space="preserve"> BIENES INTANGIBLES</t>
  </si>
  <si>
    <t xml:space="preserve"> EDIFICIOS, ESTRUCTURAS, TIERRAS, TERRENOS Y OBJETOS DE VALOR</t>
  </si>
  <si>
    <t xml:space="preserve"> VEHÍCULOS Y EQUIPO DE TRANSPORTE, TRACCIÓN Y ELEVACIÓN</t>
  </si>
  <si>
    <t xml:space="preserve"> EQUIPO E INSTRUMENTAL, CIENTÍFICO Y LABORATORIO</t>
  </si>
  <si>
    <t xml:space="preserve"> MOBILIARIO Y EQUIPO AUDIOVISUAL, RECREATIVO Y EDUCACIONAL</t>
  </si>
  <si>
    <t xml:space="preserve"> MOBILIARIO Y EQUIPO</t>
  </si>
  <si>
    <t>2.7.1</t>
  </si>
  <si>
    <t>2.7.2</t>
  </si>
  <si>
    <t>2.7.3</t>
  </si>
  <si>
    <t>2.7.4</t>
  </si>
  <si>
    <t xml:space="preserve"> OBRAS EN EDIFICACIONES</t>
  </si>
  <si>
    <t xml:space="preserve"> INFRAESTRUCTURA</t>
  </si>
  <si>
    <t xml:space="preserve"> CONSTRUCCIONES EN BIENES CONCESIONADOS</t>
  </si>
  <si>
    <t xml:space="preserve"> GASTOS QUE SE ASIGNARÁN DURANTE EL EJERCICIO PARA INVERSIÓN (ART. 32 Y 33 LEY 423-06)</t>
  </si>
  <si>
    <t>2.8.1</t>
  </si>
  <si>
    <t>2.8.2</t>
  </si>
  <si>
    <t>2.9.1</t>
  </si>
  <si>
    <t>2.9.2</t>
  </si>
  <si>
    <t>2.9.4</t>
  </si>
  <si>
    <t>4.1.1</t>
  </si>
  <si>
    <t>4.1.2</t>
  </si>
  <si>
    <t>4.2.1</t>
  </si>
  <si>
    <t>4.2.2</t>
  </si>
  <si>
    <t>4.3.5</t>
  </si>
  <si>
    <t>Total</t>
  </si>
  <si>
    <t xml:space="preserve"> INCREMENTO DE ACTIVOS FINANCIEROS CORRIENTES</t>
  </si>
  <si>
    <t xml:space="preserve"> DISMINUCIÓN DE PASIVOS CORRIENTES</t>
  </si>
  <si>
    <t xml:space="preserve"> DISMINUCIÓN DE PASIVOS NO CORRIENTES</t>
  </si>
  <si>
    <t xml:space="preserve"> DISMINUCIÓN DEPÓSITOS FONDOS DE TERCEROS</t>
  </si>
  <si>
    <t xml:space="preserve"> INCREMENTO DE ACTIVOS FINANCIEROS NO CORRIENTES</t>
  </si>
  <si>
    <t xml:space="preserve"> INTERESES DE LA DEUDA PÚBLICA INTERNA</t>
  </si>
  <si>
    <t xml:space="preserve"> INTERESES DE LA DEUDA PUBLICA EXTERNA</t>
  </si>
  <si>
    <t xml:space="preserve"> COMISIONES Y OTROS GASTOS BANCARIOS DE LA DEUDA PÚBLICA</t>
  </si>
  <si>
    <t xml:space="preserve"> CONCESIÓN DE PRESTAMOS</t>
  </si>
  <si>
    <t xml:space="preserve"> ADQUISICIÓN DE TÍTULOS VALORES REPRESENTATIVOS DE DEUDA</t>
  </si>
  <si>
    <t xml:space="preserve"> PRODUCTOS FARMACÉUTICOS</t>
  </si>
  <si>
    <t xml:space="preserve"> COMBUSTIBLES, LUBRICANTES, PRODUCTOS QUÍMICOS Y CONEXOS</t>
  </si>
  <si>
    <t xml:space="preserve"> GASTOS QUE SE ASIGNARÁN DURANTE EL EJERCICIO (ART. 32 Y 33 LEY 423-06)</t>
  </si>
  <si>
    <t xml:space="preserve"> TEXTILES Y VESTUARIOS</t>
  </si>
  <si>
    <t xml:space="preserve"> SERVICIOS BÁSICOS</t>
  </si>
  <si>
    <t xml:space="preserve">Gasto Devengado </t>
  </si>
  <si>
    <t xml:space="preserve">2.4.1 </t>
  </si>
  <si>
    <t xml:space="preserve">2.4.3 </t>
  </si>
  <si>
    <t>TRANSFERENCIAS CORRIENTES AL  GOBIERNO GENERAL NACIONAL</t>
  </si>
  <si>
    <t xml:space="preserve">2.4.2 </t>
  </si>
  <si>
    <t xml:space="preserve">2.4.4 </t>
  </si>
  <si>
    <t xml:space="preserve">2.4.5 </t>
  </si>
  <si>
    <t>TRANSFERENCIAS CORRIENTES AL SECTOR EXTERNO</t>
  </si>
  <si>
    <t xml:space="preserve">2.4.7 </t>
  </si>
  <si>
    <t xml:space="preserve">2.4.6 </t>
  </si>
  <si>
    <t>TRANSFERENCIAS CORRIENTES AL SECTOR PRIVADO</t>
  </si>
  <si>
    <t>Año 2026</t>
  </si>
  <si>
    <t>TRANSFERENCIAS CORRIENTES A GOBIERNOS GENERALES LOCALES</t>
  </si>
  <si>
    <t>TRANSFERENCIAS CORRIENTES A INSTITUCIONES PÚBLICAS FINANCIERAS</t>
  </si>
  <si>
    <t>SUBVENCIONES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</si>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</sst>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.0_);_(* \(#,##0.0\);_(* &quot;-&quot;??_);_(@_)"/>
    <numFmt numFmtId="166" formatCode="#,##0.00_ ;\-#,##0.00\ "/>
    <numFmt numFmtId="167" formatCode="#,##0.000000000_);\(#,##0.000000000\)"/>
    <numFmt numFmtId="168" formatCode="#,##0.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Bahnschrift Condensed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0" fillId="0" borderId="5" xfId="0" applyBorder="1" applyAlignment="1">
      <alignment vertical="center"/>
    </xf>
    <xf numFmtId="39" fontId="0" fillId="0" borderId="0" xfId="0" applyNumberFormat="1"/>
    <xf numFmtId="39" fontId="3" fillId="0" borderId="0" xfId="0" applyNumberFormat="1" applyFont="1"/>
    <xf numFmtId="0" fontId="6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6" xfId="0" applyBorder="1"/>
    <xf numFmtId="39" fontId="3" fillId="5" borderId="0" xfId="0" applyNumberFormat="1" applyFont="1" applyFill="1"/>
    <xf numFmtId="0" fontId="2" fillId="0" borderId="0" xfId="0" applyFont="1" applyAlignment="1">
      <alignment vertical="center"/>
    </xf>
    <xf numFmtId="0" fontId="11" fillId="2" borderId="1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1" fillId="2" borderId="0" xfId="0" applyFont="1" applyFill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5" borderId="1" xfId="0" applyNumberFormat="1" applyFont="1" applyFill="1" applyBorder="1"/>
    <xf numFmtId="39" fontId="12" fillId="5" borderId="0" xfId="0" applyNumberFormat="1" applyFont="1" applyFill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4" fontId="6" fillId="0" borderId="0" xfId="0" applyNumberFormat="1" applyFont="1"/>
    <xf numFmtId="166" fontId="12" fillId="0" borderId="0" xfId="0" applyNumberFormat="1" applyFont="1"/>
    <xf numFmtId="0" fontId="3" fillId="0" borderId="0" xfId="0" applyFont="1" applyAlignment="1">
      <alignment horizontal="left"/>
    </xf>
    <xf numFmtId="165" fontId="3" fillId="0" borderId="0" xfId="0" applyNumberFormat="1" applyFont="1"/>
    <xf numFmtId="0" fontId="11" fillId="0" borderId="0" xfId="0" applyFont="1" applyAlignment="1">
      <alignment vertical="center"/>
    </xf>
    <xf numFmtId="0" fontId="3" fillId="0" borderId="0" xfId="0" applyFont="1"/>
    <xf numFmtId="0" fontId="2" fillId="4" borderId="0" xfId="0" applyFont="1" applyFill="1" applyAlignment="1">
      <alignment horizontal="center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4" fontId="0" fillId="0" borderId="0" xfId="0" applyNumberFormat="1"/>
    <xf numFmtId="164" fontId="0" fillId="0" borderId="0" xfId="1" applyFont="1" applyBorder="1"/>
    <xf numFmtId="164" fontId="0" fillId="0" borderId="0" xfId="0" applyNumberFormat="1" applyAlignment="1">
      <alignment horizontal="right"/>
    </xf>
    <xf numFmtId="0" fontId="10" fillId="4" borderId="0" xfId="0" applyFont="1" applyFill="1" applyAlignment="1">
      <alignment vertical="center"/>
    </xf>
    <xf numFmtId="164" fontId="9" fillId="0" borderId="0" xfId="0" applyNumberFormat="1" applyFont="1"/>
    <xf numFmtId="39" fontId="9" fillId="0" borderId="0" xfId="0" applyNumberFormat="1" applyFont="1"/>
    <xf numFmtId="0" fontId="8" fillId="0" borderId="0" xfId="0" applyFont="1"/>
    <xf numFmtId="39" fontId="0" fillId="3" borderId="0" xfId="0" applyNumberFormat="1" applyFill="1"/>
    <xf numFmtId="167" fontId="0" fillId="0" borderId="0" xfId="0" applyNumberFormat="1"/>
    <xf numFmtId="164" fontId="0" fillId="0" borderId="0" xfId="1" applyFont="1" applyFill="1"/>
    <xf numFmtId="164" fontId="3" fillId="3" borderId="0" xfId="0" applyNumberFormat="1" applyFont="1" applyFill="1"/>
    <xf numFmtId="39" fontId="3" fillId="3" borderId="0" xfId="0" applyNumberFormat="1" applyFont="1" applyFill="1"/>
    <xf numFmtId="0" fontId="0" fillId="3" borderId="0" xfId="0" applyFill="1" applyAlignment="1">
      <alignment horizontal="left" indent="2"/>
    </xf>
    <xf numFmtId="39" fontId="6" fillId="3" borderId="0" xfId="0" applyNumberFormat="1" applyFont="1" applyFill="1"/>
    <xf numFmtId="165" fontId="6" fillId="3" borderId="0" xfId="0" applyNumberFormat="1" applyFont="1" applyFill="1"/>
    <xf numFmtId="39" fontId="12" fillId="3" borderId="0" xfId="0" applyNumberFormat="1" applyFont="1" applyFill="1"/>
    <xf numFmtId="164" fontId="6" fillId="3" borderId="0" xfId="0" applyNumberFormat="1" applyFont="1" applyFill="1"/>
    <xf numFmtId="166" fontId="12" fillId="3" borderId="0" xfId="0" applyNumberFormat="1" applyFont="1" applyFill="1"/>
    <xf numFmtId="164" fontId="0" fillId="3" borderId="0" xfId="0" applyNumberFormat="1" applyFill="1"/>
    <xf numFmtId="168" fontId="0" fillId="0" borderId="0" xfId="0" applyNumberFormat="1"/>
    <xf numFmtId="4" fontId="3" fillId="0" borderId="0" xfId="0" applyNumberFormat="1" applyFont="1"/>
    <xf numFmtId="0" fontId="0" fillId="0" borderId="6" xfId="0" applyBorder="1" applyAlignment="1">
      <alignment vertical="center"/>
    </xf>
    <xf numFmtId="4" fontId="6" fillId="0" borderId="0" xfId="0" applyNumberFormat="1" applyFont="1"/>
    <xf numFmtId="164" fontId="0" fillId="0" borderId="0" xfId="1" applyFont="1"/>
    <xf numFmtId="164" fontId="3" fillId="0" borderId="0" xfId="1" applyFont="1" applyFill="1"/>
    <xf numFmtId="0" fontId="10" fillId="3" borderId="0" xfId="0" applyFont="1" applyFill="1" applyAlignment="1">
      <alignment vertical="center"/>
    </xf>
    <xf numFmtId="164" fontId="10" fillId="0" borderId="0" xfId="0" applyNumberFormat="1" applyFont="1"/>
    <xf numFmtId="164" fontId="12" fillId="0" borderId="0" xfId="0" applyNumberFormat="1" applyFont="1"/>
    <xf numFmtId="39" fontId="10" fillId="0" borderId="0" xfId="0" applyNumberFormat="1" applyFont="1"/>
    <xf numFmtId="0" fontId="13" fillId="0" borderId="0" xfId="0" applyFont="1"/>
    <xf numFmtId="164" fontId="3" fillId="0" borderId="0" xfId="1" applyFont="1" applyBorder="1"/>
    <xf numFmtId="39" fontId="2" fillId="2" borderId="2" xfId="1" applyNumberFormat="1" applyFont="1" applyFill="1" applyBorder="1" applyAlignment="1">
      <alignment horizontal="center" vertical="center" wrapText="1"/>
    </xf>
    <xf numFmtId="39" fontId="2" fillId="2" borderId="3" xfId="1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11" fillId="2" borderId="2" xfId="0" applyFont="1" applyFill="1" applyBorder="1" applyAlignment="1">
      <alignment horizontal="left" vertical="center"/>
    </xf>
    <xf numFmtId="39" fontId="11" fillId="2" borderId="2" xfId="1" applyNumberFormat="1" applyFont="1" applyFill="1" applyBorder="1" applyAlignment="1">
      <alignment horizontal="center" vertical="center" wrapText="1"/>
    </xf>
    <xf numFmtId="39" fontId="11" fillId="2" borderId="3" xfId="1" applyNumberFormat="1" applyFont="1" applyFill="1" applyBorder="1" applyAlignment="1">
      <alignment horizontal="center" vertical="center" wrapText="1"/>
    </xf>
    <xf numFmtId="164" fontId="11" fillId="2" borderId="2" xfId="1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2" fillId="2" borderId="0" xfId="0" applyFont="1" applyFill="1" applyAlignment="1">
      <alignment horizontal="left" vertical="center"/>
    </xf>
    <xf numFmtId="164" fontId="2" fillId="2" borderId="0" xfId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550765</xdr:colOff>
      <xdr:row>1</xdr:row>
      <xdr:rowOff>152270</xdr:rowOff>
    </xdr:from>
    <xdr:to>
      <xdr:col>2</xdr:col>
      <xdr:colOff>2092908</xdr:colOff>
      <xdr:row>5</xdr:row>
      <xdr:rowOff>116633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765" y="333699"/>
          <a:ext cx="2682551" cy="9816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550333</xdr:colOff>
      <xdr:row>1</xdr:row>
      <xdr:rowOff>136687</xdr:rowOff>
    </xdr:from>
    <xdr:to>
      <xdr:col>1</xdr:col>
      <xdr:colOff>2236611</xdr:colOff>
      <xdr:row>5</xdr:row>
      <xdr:rowOff>183444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333" y="320131"/>
          <a:ext cx="2483556" cy="10557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13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0</xdr:colOff>
      <xdr:row>2</xdr:row>
      <xdr:rowOff>190853</xdr:rowOff>
    </xdr:from>
    <xdr:to>
      <xdr:col>1</xdr:col>
      <xdr:colOff>1638299</xdr:colOff>
      <xdr:row>5</xdr:row>
      <xdr:rowOff>57503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557742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503426</xdr:colOff>
      <xdr:row>2</xdr:row>
      <xdr:rowOff>78330</xdr:rowOff>
    </xdr:from>
    <xdr:to>
      <xdr:col>1</xdr:col>
      <xdr:colOff>2493764</xdr:colOff>
      <xdr:row>5</xdr:row>
      <xdr:rowOff>122780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9525" y="5207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6415</xdr:colOff>
      <xdr:row>2</xdr:row>
      <xdr:rowOff>37908</xdr:rowOff>
    </xdr:from>
    <xdr:to>
      <xdr:col>1</xdr:col>
      <xdr:colOff>2008716</xdr:colOff>
      <xdr:row>5</xdr:row>
      <xdr:rowOff>144318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06208"/>
          <a:ext cx="2004418" cy="931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13"/>
  <sheetViews>
    <sheetView showGridLines="0" view="pageBreakPreview" topLeftCell="A2" zoomScale="98" zoomScaleNormal="98" zoomScaleSheetLayoutView="98" workbookViewId="0">
      <selection activeCell="C8" sqref="C8:C9"/>
    </sheetView>
  </sheetViews>
  <sheetFormatPr baseColWidth="10" defaultColWidth="11.453125" defaultRowHeight="14.5" x14ac:dyDescent="0.35"/>
  <cols>
    <col min="1" max="2" width="8.1796875" customWidth="1"/>
    <col min="3" max="3" width="99.26953125" customWidth="1"/>
    <col min="4" max="4" width="16.54296875" style="8" customWidth="1"/>
    <col min="5" max="5" width="16.81640625" customWidth="1"/>
    <col min="6" max="6" width="15.1796875" bestFit="1" customWidth="1"/>
    <col min="8" max="8" width="13.26953125" style="8" customWidth="1"/>
  </cols>
  <sheetData>
    <row r="2" spans="1:16" ht="28.5" customHeight="1" x14ac:dyDescent="0.35">
      <c r="C2" s="92"/>
      <c r="D2" s="93"/>
      <c r="E2" s="93"/>
      <c r="F2" s="2"/>
      <c r="G2" s="2"/>
      <c r="H2" s="14"/>
      <c r="I2" s="2"/>
      <c r="J2" s="2"/>
      <c r="K2" s="2"/>
      <c r="L2" s="2"/>
      <c r="M2" s="2"/>
      <c r="N2" s="2"/>
      <c r="O2" s="2"/>
      <c r="P2" s="2"/>
    </row>
    <row r="3" spans="1:16" ht="21" customHeight="1" x14ac:dyDescent="0.35">
      <c r="C3" s="90" t="s">
        <v>63</v>
      </c>
      <c r="D3" s="91"/>
      <c r="E3" s="91"/>
      <c r="F3" s="3"/>
      <c r="G3" s="3"/>
      <c r="H3" s="15"/>
      <c r="I3" s="3"/>
      <c r="J3" s="3"/>
      <c r="K3" s="3"/>
      <c r="L3" s="3"/>
      <c r="M3" s="3"/>
      <c r="N3" s="3"/>
      <c r="O3" s="3"/>
      <c r="P3" s="3"/>
    </row>
    <row r="4" spans="1:16" ht="15.5" x14ac:dyDescent="0.35">
      <c r="C4" s="101">
        <v>2026</v>
      </c>
      <c r="D4" s="102"/>
      <c r="E4" s="102"/>
      <c r="F4" s="4"/>
      <c r="G4" s="4"/>
      <c r="H4" s="16"/>
      <c r="I4" s="4"/>
      <c r="J4" s="4"/>
      <c r="K4" s="4"/>
      <c r="L4" s="4"/>
      <c r="M4" s="4"/>
      <c r="N4" s="4"/>
      <c r="O4" s="4"/>
      <c r="P4" s="4"/>
    </row>
    <row r="5" spans="1:16" ht="15.75" customHeight="1" x14ac:dyDescent="0.35">
      <c r="C5" s="94" t="s">
        <v>43</v>
      </c>
      <c r="D5" s="95"/>
      <c r="E5" s="95"/>
      <c r="F5" s="5"/>
      <c r="G5" s="5"/>
      <c r="H5" s="17"/>
      <c r="I5" s="5"/>
      <c r="J5" s="5"/>
      <c r="K5" s="5"/>
      <c r="L5" s="5"/>
      <c r="M5" s="5"/>
      <c r="N5" s="5"/>
      <c r="O5" s="5"/>
      <c r="P5" s="5"/>
    </row>
    <row r="6" spans="1:16" ht="15.75" customHeight="1" x14ac:dyDescent="0.35">
      <c r="A6" s="6"/>
      <c r="B6" s="6"/>
      <c r="C6" s="94" t="s">
        <v>44</v>
      </c>
      <c r="D6" s="95"/>
      <c r="E6" s="95"/>
      <c r="F6" s="6"/>
      <c r="G6" s="5"/>
      <c r="H6" s="17"/>
      <c r="I6" s="5"/>
      <c r="J6" s="5"/>
      <c r="K6" s="5"/>
      <c r="L6" s="5"/>
      <c r="M6" s="5"/>
      <c r="N6" s="5"/>
      <c r="O6" s="5"/>
      <c r="P6" s="5"/>
    </row>
    <row r="7" spans="1:16" x14ac:dyDescent="0.35">
      <c r="C7" s="103" t="s">
        <v>223</v>
      </c>
      <c r="D7" s="103"/>
      <c r="E7" s="103"/>
    </row>
    <row r="8" spans="1:16" ht="15" customHeight="1" x14ac:dyDescent="0.35">
      <c r="B8" s="76" t="s">
        <v>80</v>
      </c>
      <c r="C8" s="96" t="s">
        <v>33</v>
      </c>
      <c r="D8" s="97" t="s">
        <v>59</v>
      </c>
      <c r="E8" s="99" t="s">
        <v>58</v>
      </c>
      <c r="F8" s="1"/>
    </row>
    <row r="9" spans="1:16" ht="23.25" customHeight="1" x14ac:dyDescent="0.35">
      <c r="B9" s="77"/>
      <c r="C9" s="96"/>
      <c r="D9" s="98"/>
      <c r="E9" s="100"/>
      <c r="F9" s="1"/>
    </row>
    <row r="10" spans="1:16" ht="14.5" customHeight="1" x14ac:dyDescent="0.35">
      <c r="B10" s="78" t="s">
        <v>93</v>
      </c>
      <c r="C10" s="78"/>
      <c r="D10" s="29"/>
      <c r="E10" s="29"/>
      <c r="F10" s="1"/>
    </row>
    <row r="11" spans="1:16" ht="15.5" x14ac:dyDescent="0.35">
      <c r="B11" s="79" t="s">
        <v>1</v>
      </c>
      <c r="C11" s="79"/>
      <c r="D11" s="28">
        <f>D12+D13+D14+D15+D16</f>
        <v>681283900</v>
      </c>
      <c r="E11" s="28">
        <f>E12+E13+E14+E15+E16</f>
        <v>681283900</v>
      </c>
      <c r="F11" s="56"/>
      <c r="G11" s="44"/>
    </row>
    <row r="12" spans="1:16" ht="15.5" x14ac:dyDescent="0.35">
      <c r="B12" t="s">
        <v>81</v>
      </c>
      <c r="C12" s="26" t="s">
        <v>88</v>
      </c>
      <c r="D12" s="45">
        <v>544690000</v>
      </c>
      <c r="E12" s="45">
        <f>+D12</f>
        <v>544690000</v>
      </c>
      <c r="F12" s="52"/>
      <c r="G12" s="44"/>
    </row>
    <row r="13" spans="1:16" ht="15.5" x14ac:dyDescent="0.35">
      <c r="B13" t="s">
        <v>82</v>
      </c>
      <c r="C13" s="26" t="s">
        <v>89</v>
      </c>
      <c r="D13" s="54">
        <v>17900000</v>
      </c>
      <c r="E13" s="45">
        <f>+D13</f>
        <v>17900000</v>
      </c>
      <c r="F13" s="1"/>
    </row>
    <row r="14" spans="1:16" ht="15.5" x14ac:dyDescent="0.35">
      <c r="B14" t="s">
        <v>83</v>
      </c>
      <c r="C14" s="26" t="s">
        <v>92</v>
      </c>
      <c r="D14" s="54">
        <v>1800000</v>
      </c>
      <c r="E14" s="45">
        <f>+D14</f>
        <v>1800000</v>
      </c>
      <c r="F14" s="1"/>
    </row>
    <row r="15" spans="1:16" ht="15.5" x14ac:dyDescent="0.35">
      <c r="B15" t="s">
        <v>84</v>
      </c>
      <c r="C15" s="26" t="s">
        <v>90</v>
      </c>
      <c r="D15" s="54">
        <v>42000000</v>
      </c>
      <c r="E15" s="45">
        <f>+D15</f>
        <v>42000000</v>
      </c>
      <c r="F15" s="1"/>
    </row>
    <row r="16" spans="1:16" ht="15.5" x14ac:dyDescent="0.35">
      <c r="B16" t="s">
        <v>85</v>
      </c>
      <c r="C16" s="26" t="s">
        <v>91</v>
      </c>
      <c r="D16" s="54">
        <v>74893900</v>
      </c>
      <c r="E16" s="45">
        <f>+D16</f>
        <v>74893900</v>
      </c>
      <c r="F16" s="1"/>
    </row>
    <row r="17" spans="2:6" ht="15.5" x14ac:dyDescent="0.35">
      <c r="B17" s="80" t="s">
        <v>2</v>
      </c>
      <c r="C17" s="80"/>
      <c r="D17" s="28">
        <f>D18+D19+D20+D21+D22+D23+D24+D25+D26</f>
        <v>138360583</v>
      </c>
      <c r="E17" s="28">
        <f>+E18+E19+E20+E21+E22+E23+E24+E25+E26</f>
        <v>158113083</v>
      </c>
      <c r="F17" s="55"/>
    </row>
    <row r="18" spans="2:6" ht="15.5" x14ac:dyDescent="0.35">
      <c r="B18" t="s">
        <v>86</v>
      </c>
      <c r="C18" s="26" t="s">
        <v>101</v>
      </c>
      <c r="D18" s="45">
        <v>12525583</v>
      </c>
      <c r="E18" s="45">
        <f t="shared" ref="E18:E23" si="0">+D18</f>
        <v>12525583</v>
      </c>
      <c r="F18" s="54"/>
    </row>
    <row r="19" spans="2:6" ht="15.5" x14ac:dyDescent="0.35">
      <c r="B19" t="s">
        <v>87</v>
      </c>
      <c r="C19" s="26" t="s">
        <v>102</v>
      </c>
      <c r="D19" s="54">
        <v>2000000</v>
      </c>
      <c r="E19" s="45">
        <f t="shared" si="0"/>
        <v>2000000</v>
      </c>
      <c r="F19" s="54"/>
    </row>
    <row r="20" spans="2:6" ht="15.5" x14ac:dyDescent="0.35">
      <c r="B20" t="s">
        <v>94</v>
      </c>
      <c r="C20" s="26" t="s">
        <v>103</v>
      </c>
      <c r="D20" s="54">
        <v>4000000</v>
      </c>
      <c r="E20" s="45">
        <f t="shared" si="0"/>
        <v>4000000</v>
      </c>
      <c r="F20" s="54"/>
    </row>
    <row r="21" spans="2:6" ht="15.5" x14ac:dyDescent="0.35">
      <c r="B21" t="s">
        <v>95</v>
      </c>
      <c r="C21" s="26" t="s">
        <v>104</v>
      </c>
      <c r="D21" s="54">
        <v>40035000</v>
      </c>
      <c r="E21" s="45">
        <f t="shared" si="0"/>
        <v>40035000</v>
      </c>
      <c r="F21" s="54"/>
    </row>
    <row r="22" spans="2:6" ht="15.5" x14ac:dyDescent="0.35">
      <c r="B22" t="s">
        <v>96</v>
      </c>
      <c r="C22" s="26" t="s">
        <v>105</v>
      </c>
      <c r="D22" s="54">
        <v>15025000</v>
      </c>
      <c r="E22" s="45">
        <f t="shared" si="0"/>
        <v>15025000</v>
      </c>
      <c r="F22" s="54"/>
    </row>
    <row r="23" spans="2:6" ht="15.5" x14ac:dyDescent="0.35">
      <c r="B23" t="s">
        <v>97</v>
      </c>
      <c r="C23" s="26" t="s">
        <v>106</v>
      </c>
      <c r="D23" s="54">
        <v>20000000</v>
      </c>
      <c r="E23" s="45">
        <f t="shared" si="0"/>
        <v>20000000</v>
      </c>
      <c r="F23" s="54"/>
    </row>
    <row r="24" spans="2:6" ht="15.5" x14ac:dyDescent="0.35">
      <c r="B24" t="s">
        <v>98</v>
      </c>
      <c r="C24" s="26" t="s">
        <v>107</v>
      </c>
      <c r="D24" s="54">
        <v>6105000</v>
      </c>
      <c r="E24" s="45">
        <v>42355000</v>
      </c>
      <c r="F24" s="54"/>
    </row>
    <row r="25" spans="2:6" ht="15.5" x14ac:dyDescent="0.35">
      <c r="B25" t="s">
        <v>99</v>
      </c>
      <c r="C25" s="26" t="s">
        <v>108</v>
      </c>
      <c r="D25" s="54">
        <v>11000000</v>
      </c>
      <c r="E25" s="45">
        <v>19502500</v>
      </c>
      <c r="F25" s="54"/>
    </row>
    <row r="26" spans="2:6" ht="15.5" x14ac:dyDescent="0.35">
      <c r="B26" t="s">
        <v>100</v>
      </c>
      <c r="C26" s="26" t="s">
        <v>109</v>
      </c>
      <c r="D26" s="45">
        <v>27670000</v>
      </c>
      <c r="E26" s="45">
        <v>2670000</v>
      </c>
      <c r="F26" s="54"/>
    </row>
    <row r="27" spans="2:6" ht="15.5" x14ac:dyDescent="0.35">
      <c r="B27" s="80" t="s">
        <v>3</v>
      </c>
      <c r="C27" s="80"/>
      <c r="D27" s="28">
        <f>D28+D29+D30+D31+D32+D33+D34+D35+D36</f>
        <v>23425000</v>
      </c>
      <c r="E27" s="28">
        <f>+SUM(E28:E36)</f>
        <v>28552500</v>
      </c>
      <c r="F27" s="9"/>
    </row>
    <row r="28" spans="2:6" ht="15.5" x14ac:dyDescent="0.35">
      <c r="B28" t="s">
        <v>110</v>
      </c>
      <c r="C28" s="26" t="s">
        <v>119</v>
      </c>
      <c r="D28" s="45">
        <v>1860000</v>
      </c>
      <c r="E28" s="45">
        <f>+D28</f>
        <v>1860000</v>
      </c>
    </row>
    <row r="29" spans="2:6" ht="15.5" x14ac:dyDescent="0.35">
      <c r="B29" t="s">
        <v>111</v>
      </c>
      <c r="C29" s="26" t="s">
        <v>120</v>
      </c>
      <c r="D29" s="54">
        <v>400000</v>
      </c>
      <c r="E29" s="45">
        <f t="shared" ref="E29:E34" si="1">+D29</f>
        <v>400000</v>
      </c>
    </row>
    <row r="30" spans="2:6" ht="15.5" x14ac:dyDescent="0.35">
      <c r="B30" t="s">
        <v>112</v>
      </c>
      <c r="C30" s="26" t="s">
        <v>121</v>
      </c>
      <c r="D30" s="54">
        <v>2550000</v>
      </c>
      <c r="E30" s="45">
        <f t="shared" si="1"/>
        <v>2550000</v>
      </c>
    </row>
    <row r="31" spans="2:6" ht="15.5" x14ac:dyDescent="0.35">
      <c r="B31" t="s">
        <v>113</v>
      </c>
      <c r="C31" s="26" t="s">
        <v>122</v>
      </c>
      <c r="D31" s="54">
        <v>30000</v>
      </c>
      <c r="E31" s="45">
        <f t="shared" si="1"/>
        <v>30000</v>
      </c>
    </row>
    <row r="32" spans="2:6" ht="15.5" x14ac:dyDescent="0.35">
      <c r="B32" t="s">
        <v>114</v>
      </c>
      <c r="C32" s="26" t="s">
        <v>123</v>
      </c>
      <c r="D32" s="54">
        <v>520000</v>
      </c>
      <c r="E32" s="45">
        <f t="shared" si="1"/>
        <v>520000</v>
      </c>
    </row>
    <row r="33" spans="2:5" ht="15.5" x14ac:dyDescent="0.35">
      <c r="B33" t="s">
        <v>115</v>
      </c>
      <c r="C33" s="26" t="s">
        <v>124</v>
      </c>
      <c r="D33" s="45">
        <v>590000</v>
      </c>
      <c r="E33" s="45">
        <f t="shared" si="1"/>
        <v>590000</v>
      </c>
    </row>
    <row r="34" spans="2:5" ht="15.5" x14ac:dyDescent="0.35">
      <c r="B34" t="s">
        <v>116</v>
      </c>
      <c r="C34" s="26" t="s">
        <v>125</v>
      </c>
      <c r="D34" s="68">
        <v>4475000</v>
      </c>
      <c r="E34" s="45">
        <f t="shared" si="1"/>
        <v>4475000</v>
      </c>
    </row>
    <row r="35" spans="2:5" ht="15.5" x14ac:dyDescent="0.35">
      <c r="B35" t="s">
        <v>117</v>
      </c>
      <c r="C35" s="26" t="s">
        <v>126</v>
      </c>
      <c r="D35" s="54"/>
    </row>
    <row r="36" spans="2:5" ht="15.5" x14ac:dyDescent="0.35">
      <c r="B36" t="s">
        <v>118</v>
      </c>
      <c r="C36" s="26" t="s">
        <v>127</v>
      </c>
      <c r="D36" s="54">
        <v>13000000</v>
      </c>
      <c r="E36" s="45">
        <v>18127500</v>
      </c>
    </row>
    <row r="37" spans="2:5" ht="15.5" x14ac:dyDescent="0.35">
      <c r="B37" s="80" t="s">
        <v>4</v>
      </c>
      <c r="C37" s="80"/>
      <c r="D37" s="28"/>
      <c r="E37" s="69">
        <f>+SUM(E38:E52)</f>
        <v>120000</v>
      </c>
    </row>
    <row r="38" spans="2:5" ht="15.5" x14ac:dyDescent="0.35">
      <c r="B38" t="s">
        <v>128</v>
      </c>
      <c r="C38" s="26" t="s">
        <v>136</v>
      </c>
      <c r="D38" s="29"/>
      <c r="E38" s="54">
        <v>120000</v>
      </c>
    </row>
    <row r="39" spans="2:5" ht="15.5" x14ac:dyDescent="0.35">
      <c r="B39" t="s">
        <v>129</v>
      </c>
      <c r="C39" s="26" t="s">
        <v>137</v>
      </c>
      <c r="D39" s="29"/>
      <c r="E39" s="54"/>
    </row>
    <row r="40" spans="2:5" ht="15.5" x14ac:dyDescent="0.35">
      <c r="B40" t="s">
        <v>130</v>
      </c>
      <c r="C40" s="26" t="s">
        <v>138</v>
      </c>
      <c r="D40" s="29"/>
      <c r="E40" s="54"/>
    </row>
    <row r="41" spans="2:5" ht="15.5" x14ac:dyDescent="0.35">
      <c r="B41" t="s">
        <v>131</v>
      </c>
      <c r="C41" s="26" t="s">
        <v>139</v>
      </c>
      <c r="D41" s="29"/>
      <c r="E41" s="54"/>
    </row>
    <row r="42" spans="2:5" ht="15.5" x14ac:dyDescent="0.35">
      <c r="B42" t="s">
        <v>132</v>
      </c>
      <c r="C42" s="26" t="s">
        <v>140</v>
      </c>
      <c r="D42" s="29"/>
      <c r="E42" s="54"/>
    </row>
    <row r="43" spans="2:5" ht="15.5" x14ac:dyDescent="0.35">
      <c r="B43" t="s">
        <v>133</v>
      </c>
      <c r="C43" s="26" t="s">
        <v>141</v>
      </c>
      <c r="D43" s="29"/>
      <c r="E43" s="29"/>
    </row>
    <row r="44" spans="2:5" ht="15.5" x14ac:dyDescent="0.35">
      <c r="B44" t="s">
        <v>134</v>
      </c>
      <c r="C44" s="26" t="s">
        <v>142</v>
      </c>
      <c r="D44" s="29"/>
      <c r="E44" s="34"/>
    </row>
    <row r="45" spans="2:5" ht="15.5" x14ac:dyDescent="0.35">
      <c r="B45" t="s">
        <v>135</v>
      </c>
      <c r="C45" s="26" t="s">
        <v>143</v>
      </c>
      <c r="D45" s="29"/>
      <c r="E45" s="29"/>
    </row>
    <row r="46" spans="2:5" ht="15.5" x14ac:dyDescent="0.35">
      <c r="B46" s="80" t="s">
        <v>12</v>
      </c>
      <c r="C46" s="80"/>
      <c r="D46" s="28"/>
      <c r="E46" s="29"/>
    </row>
    <row r="47" spans="2:5" ht="15.5" x14ac:dyDescent="0.35">
      <c r="B47" t="s">
        <v>144</v>
      </c>
      <c r="C47" s="26" t="s">
        <v>150</v>
      </c>
      <c r="D47" s="29"/>
      <c r="E47" s="29"/>
    </row>
    <row r="48" spans="2:5" ht="15.5" x14ac:dyDescent="0.35">
      <c r="B48" t="s">
        <v>145</v>
      </c>
      <c r="C48" s="26" t="s">
        <v>154</v>
      </c>
      <c r="D48" s="29"/>
      <c r="E48" s="29"/>
    </row>
    <row r="49" spans="2:6" ht="15.5" x14ac:dyDescent="0.35">
      <c r="B49" t="s">
        <v>146</v>
      </c>
      <c r="C49" s="26" t="s">
        <v>151</v>
      </c>
      <c r="D49" s="29"/>
      <c r="E49" s="29"/>
    </row>
    <row r="50" spans="2:6" ht="15.5" x14ac:dyDescent="0.35">
      <c r="B50" t="s">
        <v>147</v>
      </c>
      <c r="C50" s="26" t="s">
        <v>155</v>
      </c>
      <c r="D50" s="29"/>
      <c r="E50" s="29"/>
    </row>
    <row r="51" spans="2:6" ht="15.5" x14ac:dyDescent="0.35">
      <c r="B51" t="s">
        <v>148</v>
      </c>
      <c r="C51" s="26" t="s">
        <v>152</v>
      </c>
      <c r="D51" s="29"/>
      <c r="E51" s="29"/>
    </row>
    <row r="52" spans="2:6" ht="15.5" x14ac:dyDescent="0.35">
      <c r="B52" t="s">
        <v>149</v>
      </c>
      <c r="C52" s="26" t="s">
        <v>153</v>
      </c>
      <c r="D52" s="29"/>
      <c r="E52" s="29"/>
    </row>
    <row r="53" spans="2:6" ht="15.5" x14ac:dyDescent="0.35">
      <c r="B53" s="80" t="s">
        <v>19</v>
      </c>
      <c r="C53" s="80"/>
      <c r="D53" s="35">
        <f>D54+D55+D56+D57+D58+D59+D60+D61+D62</f>
        <v>43600000</v>
      </c>
      <c r="E53" s="28">
        <f>+SUM(E54:E62)</f>
        <v>18600000</v>
      </c>
      <c r="F53" s="8"/>
    </row>
    <row r="54" spans="2:6" ht="15.5" x14ac:dyDescent="0.35">
      <c r="B54" t="s">
        <v>156</v>
      </c>
      <c r="C54" s="26" t="s">
        <v>173</v>
      </c>
      <c r="D54" s="54">
        <v>9100000</v>
      </c>
      <c r="E54" s="45">
        <f>+D54</f>
        <v>9100000</v>
      </c>
    </row>
    <row r="55" spans="2:6" ht="15.5" x14ac:dyDescent="0.35">
      <c r="B55" t="s">
        <v>157</v>
      </c>
      <c r="C55" s="26" t="s">
        <v>172</v>
      </c>
      <c r="D55" s="54">
        <v>200000</v>
      </c>
      <c r="E55" s="45">
        <f>+D55</f>
        <v>200000</v>
      </c>
    </row>
    <row r="56" spans="2:6" ht="15.5" x14ac:dyDescent="0.35">
      <c r="B56" t="s">
        <v>158</v>
      </c>
      <c r="C56" s="26" t="s">
        <v>171</v>
      </c>
      <c r="D56" s="54"/>
      <c r="E56" s="45"/>
    </row>
    <row r="57" spans="2:6" ht="15.5" x14ac:dyDescent="0.35">
      <c r="B57" t="s">
        <v>159</v>
      </c>
      <c r="C57" s="26" t="s">
        <v>170</v>
      </c>
      <c r="D57" s="54">
        <v>3000000</v>
      </c>
      <c r="E57" s="45">
        <f>+D57</f>
        <v>3000000</v>
      </c>
    </row>
    <row r="58" spans="2:6" ht="15.5" x14ac:dyDescent="0.35">
      <c r="B58" t="s">
        <v>160</v>
      </c>
      <c r="C58" s="26" t="s">
        <v>165</v>
      </c>
      <c r="D58" s="54">
        <v>3200000</v>
      </c>
      <c r="E58" s="45">
        <f>+D58</f>
        <v>3200000</v>
      </c>
    </row>
    <row r="59" spans="2:6" ht="15.5" x14ac:dyDescent="0.35">
      <c r="B59" t="s">
        <v>161</v>
      </c>
      <c r="C59" s="26" t="s">
        <v>166</v>
      </c>
      <c r="D59" s="54"/>
      <c r="E59" s="45"/>
    </row>
    <row r="60" spans="2:6" ht="15.5" x14ac:dyDescent="0.35">
      <c r="B60" t="s">
        <v>162</v>
      </c>
      <c r="C60" s="26" t="s">
        <v>167</v>
      </c>
      <c r="D60" s="54"/>
      <c r="E60" s="45"/>
    </row>
    <row r="61" spans="2:6" ht="15.5" x14ac:dyDescent="0.35">
      <c r="B61" t="s">
        <v>163</v>
      </c>
      <c r="C61" s="26" t="s">
        <v>168</v>
      </c>
      <c r="D61" s="54"/>
      <c r="E61" s="45"/>
    </row>
    <row r="62" spans="2:6" ht="15.5" x14ac:dyDescent="0.35">
      <c r="B62" t="s">
        <v>164</v>
      </c>
      <c r="C62" s="26" t="s">
        <v>169</v>
      </c>
      <c r="D62" s="54">
        <v>28100000</v>
      </c>
      <c r="E62" s="45">
        <v>3100000</v>
      </c>
    </row>
    <row r="63" spans="2:6" ht="15.5" x14ac:dyDescent="0.35">
      <c r="B63" s="80" t="s">
        <v>20</v>
      </c>
      <c r="C63" s="80"/>
      <c r="D63" s="28"/>
      <c r="E63" s="28">
        <f>SUM(E64)</f>
        <v>0</v>
      </c>
    </row>
    <row r="64" spans="2:6" ht="15.5" x14ac:dyDescent="0.35">
      <c r="B64" t="s">
        <v>174</v>
      </c>
      <c r="C64" s="26" t="s">
        <v>178</v>
      </c>
      <c r="D64" s="29"/>
      <c r="E64" s="45"/>
    </row>
    <row r="65" spans="2:5" ht="15.5" x14ac:dyDescent="0.35">
      <c r="B65" t="s">
        <v>175</v>
      </c>
      <c r="C65" s="26" t="s">
        <v>179</v>
      </c>
      <c r="D65" s="29"/>
      <c r="E65" s="29"/>
    </row>
    <row r="66" spans="2:5" ht="15.5" x14ac:dyDescent="0.35">
      <c r="B66" t="s">
        <v>176</v>
      </c>
      <c r="C66" s="26" t="s">
        <v>180</v>
      </c>
      <c r="D66" s="29"/>
      <c r="E66" s="29"/>
    </row>
    <row r="67" spans="2:5" ht="15.5" x14ac:dyDescent="0.35">
      <c r="B67" t="s">
        <v>177</v>
      </c>
      <c r="C67" s="26" t="s">
        <v>181</v>
      </c>
      <c r="D67" s="29"/>
      <c r="E67" s="29"/>
    </row>
    <row r="68" spans="2:5" ht="15.5" x14ac:dyDescent="0.35">
      <c r="B68" s="80" t="s">
        <v>25</v>
      </c>
      <c r="C68" s="80"/>
      <c r="D68" s="28"/>
      <c r="E68" s="29"/>
    </row>
    <row r="69" spans="2:5" ht="15.5" x14ac:dyDescent="0.35">
      <c r="B69" t="s">
        <v>182</v>
      </c>
      <c r="C69" s="26" t="s">
        <v>201</v>
      </c>
      <c r="D69" s="29"/>
      <c r="E69" s="29"/>
    </row>
    <row r="70" spans="2:5" ht="15.5" x14ac:dyDescent="0.35">
      <c r="B70" t="s">
        <v>183</v>
      </c>
      <c r="C70" s="26" t="s">
        <v>202</v>
      </c>
      <c r="D70" s="29"/>
      <c r="E70" s="29"/>
    </row>
    <row r="71" spans="2:5" ht="15.5" x14ac:dyDescent="0.35">
      <c r="B71" s="80" t="s">
        <v>28</v>
      </c>
      <c r="C71" s="80"/>
      <c r="D71" s="28"/>
      <c r="E71" s="29"/>
    </row>
    <row r="72" spans="2:5" ht="15.5" x14ac:dyDescent="0.35">
      <c r="B72" t="s">
        <v>184</v>
      </c>
      <c r="C72" s="26" t="s">
        <v>198</v>
      </c>
      <c r="D72" s="29"/>
      <c r="E72" s="29"/>
    </row>
    <row r="73" spans="2:5" ht="15.5" x14ac:dyDescent="0.35">
      <c r="B73" t="s">
        <v>185</v>
      </c>
      <c r="C73" s="26" t="s">
        <v>199</v>
      </c>
      <c r="D73" s="29"/>
      <c r="E73" s="29"/>
    </row>
    <row r="74" spans="2:5" ht="15.5" x14ac:dyDescent="0.35">
      <c r="B74" t="s">
        <v>186</v>
      </c>
      <c r="C74" s="26" t="s">
        <v>200</v>
      </c>
      <c r="D74" s="29"/>
      <c r="E74" s="29"/>
    </row>
    <row r="75" spans="2:5" ht="15.5" x14ac:dyDescent="0.35">
      <c r="B75" s="80" t="s">
        <v>34</v>
      </c>
      <c r="C75" s="80"/>
      <c r="D75" s="29"/>
      <c r="E75" s="29"/>
    </row>
    <row r="76" spans="2:5" ht="15.5" x14ac:dyDescent="0.35">
      <c r="C76" s="25" t="s">
        <v>35</v>
      </c>
      <c r="D76" s="28"/>
      <c r="E76" s="29"/>
    </row>
    <row r="77" spans="2:5" ht="15.5" x14ac:dyDescent="0.35">
      <c r="B77" t="s">
        <v>187</v>
      </c>
      <c r="C77" s="26" t="s">
        <v>193</v>
      </c>
      <c r="D77" s="29"/>
      <c r="E77" s="29"/>
    </row>
    <row r="78" spans="2:5" ht="15.5" x14ac:dyDescent="0.35">
      <c r="B78" t="s">
        <v>188</v>
      </c>
      <c r="C78" s="26" t="s">
        <v>197</v>
      </c>
      <c r="D78" s="29"/>
      <c r="E78" s="29"/>
    </row>
    <row r="79" spans="2:5" ht="15.5" x14ac:dyDescent="0.35">
      <c r="C79" s="25" t="s">
        <v>38</v>
      </c>
      <c r="D79" s="28"/>
      <c r="E79" s="29"/>
    </row>
    <row r="80" spans="2:5" ht="15.5" x14ac:dyDescent="0.35">
      <c r="B80" t="s">
        <v>189</v>
      </c>
      <c r="C80" s="26" t="s">
        <v>194</v>
      </c>
      <c r="D80" s="29"/>
      <c r="E80" s="29"/>
    </row>
    <row r="81" spans="1:18" ht="15.5" x14ac:dyDescent="0.35">
      <c r="B81" t="s">
        <v>190</v>
      </c>
      <c r="C81" s="26" t="s">
        <v>195</v>
      </c>
      <c r="D81" s="29"/>
      <c r="E81" s="29"/>
    </row>
    <row r="82" spans="1:18" ht="15.5" x14ac:dyDescent="0.35">
      <c r="C82" s="25" t="s">
        <v>41</v>
      </c>
      <c r="D82" s="28"/>
      <c r="E82" s="29"/>
    </row>
    <row r="83" spans="1:18" ht="15.5" x14ac:dyDescent="0.35">
      <c r="B83" t="s">
        <v>191</v>
      </c>
      <c r="C83" s="26" t="s">
        <v>196</v>
      </c>
      <c r="D83" s="29"/>
      <c r="E83" s="29"/>
    </row>
    <row r="84" spans="1:18" ht="15.5" x14ac:dyDescent="0.35">
      <c r="B84" t="s">
        <v>192</v>
      </c>
      <c r="C84" s="24" t="s">
        <v>73</v>
      </c>
      <c r="D84" s="30">
        <f>D11+D17+D27+D53</f>
        <v>886669483</v>
      </c>
      <c r="E84" s="30">
        <f>E53+E27+E17+E11+E64+E37</f>
        <v>886669483</v>
      </c>
      <c r="F84" s="44"/>
    </row>
    <row r="85" spans="1:18" ht="15.5" x14ac:dyDescent="0.35">
      <c r="C85" s="27"/>
      <c r="D85" s="31"/>
      <c r="E85" s="22"/>
      <c r="F85" s="8"/>
    </row>
    <row r="86" spans="1:18" ht="15.5" x14ac:dyDescent="0.35">
      <c r="C86" s="38"/>
      <c r="D86" s="31"/>
      <c r="E86" s="22"/>
    </row>
    <row r="87" spans="1:18" ht="15.5" x14ac:dyDescent="0.35">
      <c r="C87" s="38"/>
      <c r="D87" s="31"/>
      <c r="E87" s="22"/>
    </row>
    <row r="88" spans="1:18" ht="15.5" x14ac:dyDescent="0.35">
      <c r="C88" s="38"/>
      <c r="D88" s="31"/>
      <c r="E88" s="22"/>
    </row>
    <row r="89" spans="1:18" ht="15.5" x14ac:dyDescent="0.35">
      <c r="C89" s="38"/>
      <c r="D89" s="31"/>
      <c r="E89" s="22"/>
    </row>
    <row r="90" spans="1:18" ht="15.5" x14ac:dyDescent="0.35">
      <c r="C90" s="38"/>
      <c r="D90" s="31"/>
      <c r="E90" s="22"/>
    </row>
    <row r="91" spans="1:18" x14ac:dyDescent="0.35">
      <c r="C91" s="23"/>
      <c r="D91" s="9"/>
      <c r="E91" s="9"/>
    </row>
    <row r="93" spans="1:18" ht="15.75" customHeight="1" x14ac:dyDescent="0.35">
      <c r="A93" s="89" t="s">
        <v>64</v>
      </c>
      <c r="B93" s="89"/>
      <c r="C93" s="89"/>
      <c r="H93" s="39"/>
      <c r="I93" s="81"/>
      <c r="J93" s="81"/>
      <c r="K93" s="81"/>
      <c r="L93" s="81"/>
      <c r="M93" s="10"/>
      <c r="N93" s="10"/>
      <c r="O93" s="10"/>
      <c r="P93" s="10"/>
      <c r="Q93" s="12"/>
      <c r="R93" s="10"/>
    </row>
    <row r="94" spans="1:18" ht="27.75" customHeight="1" x14ac:dyDescent="0.35">
      <c r="A94" s="20"/>
      <c r="B94" s="20"/>
      <c r="C94" s="20"/>
      <c r="H94"/>
      <c r="N94" s="13"/>
      <c r="O94" s="13"/>
      <c r="P94" s="13"/>
      <c r="Q94" s="13"/>
    </row>
    <row r="95" spans="1:18" ht="15" customHeight="1" x14ac:dyDescent="0.35">
      <c r="A95" s="85" t="s">
        <v>65</v>
      </c>
      <c r="B95" s="85"/>
      <c r="C95" s="85"/>
      <c r="F95" s="85" t="s">
        <v>72</v>
      </c>
      <c r="G95" s="85"/>
      <c r="H95" s="85"/>
      <c r="I95" s="85"/>
      <c r="J95" s="85"/>
      <c r="K95" s="85"/>
      <c r="Q95" s="13"/>
    </row>
    <row r="96" spans="1:18" ht="15.75" customHeight="1" x14ac:dyDescent="0.35">
      <c r="A96" s="81" t="s">
        <v>77</v>
      </c>
      <c r="B96" s="81"/>
      <c r="C96" s="81"/>
      <c r="H96" s="12" t="s">
        <v>76</v>
      </c>
      <c r="I96" s="12"/>
      <c r="K96" s="12"/>
      <c r="M96" s="10"/>
      <c r="N96" s="10"/>
      <c r="O96" s="10"/>
      <c r="P96" s="12"/>
      <c r="Q96" s="12"/>
      <c r="R96" s="10"/>
    </row>
    <row r="97" spans="1:18" ht="15.5" x14ac:dyDescent="0.35">
      <c r="A97" s="81" t="s">
        <v>78</v>
      </c>
      <c r="B97" s="81"/>
      <c r="C97" s="81"/>
      <c r="E97" s="12"/>
      <c r="F97" s="12"/>
      <c r="G97" s="12"/>
      <c r="H97" s="12" t="s">
        <v>70</v>
      </c>
      <c r="I97" s="12"/>
      <c r="J97" s="12"/>
      <c r="K97" s="12"/>
      <c r="M97" s="10"/>
      <c r="N97" s="10"/>
      <c r="O97" s="10"/>
      <c r="P97" s="12"/>
      <c r="Q97" s="12"/>
      <c r="R97" s="10"/>
    </row>
    <row r="98" spans="1:18" ht="15.5" x14ac:dyDescent="0.35">
      <c r="C98" s="13"/>
      <c r="D98" s="32" t="s">
        <v>66</v>
      </c>
      <c r="E98" s="12"/>
      <c r="F98" s="12"/>
      <c r="G98" s="12"/>
      <c r="H98"/>
    </row>
    <row r="99" spans="1:18" x14ac:dyDescent="0.35">
      <c r="C99" s="13"/>
      <c r="D99" s="33"/>
      <c r="E99" s="13"/>
      <c r="F99" s="13"/>
      <c r="G99" s="13"/>
      <c r="H99" s="19"/>
    </row>
    <row r="100" spans="1:18" x14ac:dyDescent="0.35">
      <c r="C100" s="13"/>
      <c r="D100" s="33" t="s">
        <v>71</v>
      </c>
      <c r="E100" s="13"/>
      <c r="F100" s="13"/>
      <c r="G100" s="13"/>
      <c r="H100" s="19"/>
    </row>
    <row r="101" spans="1:18" ht="15.5" x14ac:dyDescent="0.35">
      <c r="A101" s="11"/>
      <c r="B101" s="11"/>
      <c r="C101" s="13"/>
      <c r="D101" s="32" t="s">
        <v>74</v>
      </c>
      <c r="E101" s="12"/>
      <c r="F101" s="12"/>
      <c r="G101" s="12"/>
      <c r="H101" s="18"/>
    </row>
    <row r="102" spans="1:18" ht="15.5" x14ac:dyDescent="0.35">
      <c r="A102" s="11"/>
      <c r="B102" s="11"/>
      <c r="C102" s="13"/>
      <c r="D102" s="32" t="s">
        <v>67</v>
      </c>
      <c r="E102" s="12"/>
      <c r="F102" s="12"/>
      <c r="G102" s="12"/>
      <c r="H102" s="18"/>
    </row>
    <row r="103" spans="1:18" ht="15.5" x14ac:dyDescent="0.35">
      <c r="A103" s="11"/>
      <c r="B103" s="11"/>
      <c r="C103" s="13"/>
      <c r="D103" s="32"/>
      <c r="E103" s="12"/>
      <c r="F103" s="12"/>
      <c r="G103" s="12"/>
      <c r="H103" s="18"/>
    </row>
    <row r="104" spans="1:18" x14ac:dyDescent="0.35">
      <c r="E104" s="8"/>
    </row>
    <row r="105" spans="1:18" ht="78.75" customHeight="1" thickBot="1" x14ac:dyDescent="0.4">
      <c r="E105" s="8"/>
    </row>
    <row r="106" spans="1:18" ht="15" thickBot="1" x14ac:dyDescent="0.4">
      <c r="A106" s="7" t="s">
        <v>60</v>
      </c>
      <c r="B106" s="66"/>
      <c r="C106" s="21"/>
      <c r="E106" s="8"/>
    </row>
    <row r="107" spans="1:18" ht="27" customHeight="1" thickBot="1" x14ac:dyDescent="0.4">
      <c r="A107" s="82" t="s">
        <v>61</v>
      </c>
      <c r="B107" s="83"/>
      <c r="C107" s="84"/>
      <c r="E107" s="8"/>
      <c r="H107"/>
    </row>
    <row r="108" spans="1:18" ht="45" customHeight="1" thickBot="1" x14ac:dyDescent="0.4">
      <c r="A108" s="86" t="s">
        <v>62</v>
      </c>
      <c r="B108" s="87"/>
      <c r="C108" s="88"/>
      <c r="E108" s="8"/>
      <c r="H108"/>
    </row>
    <row r="109" spans="1:18" x14ac:dyDescent="0.35">
      <c r="E109" s="8"/>
    </row>
    <row r="110" spans="1:18" x14ac:dyDescent="0.35">
      <c r="E110" s="8"/>
    </row>
    <row r="111" spans="1:18" x14ac:dyDescent="0.35">
      <c r="E111" s="8"/>
    </row>
    <row r="112" spans="1:18" x14ac:dyDescent="0.35">
      <c r="E112" s="8"/>
    </row>
    <row r="113" spans="5:5" x14ac:dyDescent="0.35">
      <c r="E113" s="8"/>
    </row>
  </sheetData>
  <mergeCells count="29">
    <mergeCell ref="C3:E3"/>
    <mergeCell ref="C2:E2"/>
    <mergeCell ref="C6:E6"/>
    <mergeCell ref="C8:C9"/>
    <mergeCell ref="D8:D9"/>
    <mergeCell ref="E8:E9"/>
    <mergeCell ref="C5:E5"/>
    <mergeCell ref="C4:E4"/>
    <mergeCell ref="C7:E7"/>
    <mergeCell ref="A107:C107"/>
    <mergeCell ref="F95:K95"/>
    <mergeCell ref="A108:C108"/>
    <mergeCell ref="A95:C95"/>
    <mergeCell ref="A93:C93"/>
    <mergeCell ref="A96:C96"/>
    <mergeCell ref="A97:C97"/>
    <mergeCell ref="B8:B9"/>
    <mergeCell ref="B10:C10"/>
    <mergeCell ref="B11:C11"/>
    <mergeCell ref="B17:C17"/>
    <mergeCell ref="I93:L93"/>
    <mergeCell ref="B68:C68"/>
    <mergeCell ref="B71:C71"/>
    <mergeCell ref="B75:C75"/>
    <mergeCell ref="B27:C27"/>
    <mergeCell ref="B37:C37"/>
    <mergeCell ref="B46:C46"/>
    <mergeCell ref="B53:C53"/>
    <mergeCell ref="B63:C63"/>
  </mergeCells>
  <pageMargins left="0.23622047244094488" right="1.3779527559055118" top="0.74803149606299213" bottom="0.74803149606299213" header="0.31496062992125984" footer="0.31496062992125984"/>
  <pageSetup scale="36" fitToWidth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R103"/>
  <sheetViews>
    <sheetView showGridLines="0" topLeftCell="C92" zoomScale="95" zoomScaleNormal="90" zoomScaleSheetLayoutView="78" zoomScalePageLayoutView="33" workbookViewId="0">
      <selection activeCell="Q86" sqref="Q86"/>
    </sheetView>
  </sheetViews>
  <sheetFormatPr baseColWidth="10" defaultColWidth="11.453125" defaultRowHeight="14.5" x14ac:dyDescent="0.35"/>
  <cols>
    <col min="2" max="2" width="89.453125" customWidth="1"/>
    <col min="3" max="3" width="24.36328125" bestFit="1" customWidth="1"/>
    <col min="4" max="4" width="23.54296875" bestFit="1" customWidth="1"/>
    <col min="5" max="5" width="16.08984375" bestFit="1" customWidth="1"/>
    <col min="6" max="14" width="15.26953125" bestFit="1" customWidth="1"/>
    <col min="15" max="15" width="16.453125" bestFit="1" customWidth="1"/>
    <col min="16" max="16" width="15.453125" customWidth="1"/>
    <col min="17" max="17" width="17.81640625" bestFit="1" customWidth="1"/>
    <col min="18" max="18" width="12.90625" bestFit="1" customWidth="1"/>
  </cols>
  <sheetData>
    <row r="3" spans="1:17" ht="28.5" customHeight="1" x14ac:dyDescent="0.35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ht="21" customHeight="1" x14ac:dyDescent="0.35">
      <c r="A4" s="91" t="s">
        <v>63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</row>
    <row r="5" spans="1:17" ht="15.5" x14ac:dyDescent="0.35">
      <c r="A5" s="102" t="s">
        <v>219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</row>
    <row r="6" spans="1:17" ht="15.75" customHeight="1" x14ac:dyDescent="0.35">
      <c r="A6" s="95" t="s">
        <v>79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</row>
    <row r="7" spans="1:17" ht="15.75" customHeight="1" x14ac:dyDescent="0.35">
      <c r="A7" s="95" t="s">
        <v>44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</row>
    <row r="8" spans="1:17" x14ac:dyDescent="0.35">
      <c r="C8" s="45"/>
      <c r="D8" s="46"/>
      <c r="E8" s="45"/>
      <c r="H8" s="45"/>
      <c r="I8" s="46"/>
      <c r="J8" s="64"/>
    </row>
    <row r="9" spans="1:17" ht="25.5" customHeight="1" x14ac:dyDescent="0.35">
      <c r="A9" s="104" t="s">
        <v>80</v>
      </c>
      <c r="B9" s="104" t="s">
        <v>33</v>
      </c>
      <c r="C9" s="105" t="s">
        <v>59</v>
      </c>
      <c r="D9" s="105" t="s">
        <v>58</v>
      </c>
      <c r="E9" s="106" t="s">
        <v>208</v>
      </c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</row>
    <row r="10" spans="1:17" x14ac:dyDescent="0.35">
      <c r="A10" s="104"/>
      <c r="B10" s="104"/>
      <c r="C10" s="105"/>
      <c r="D10" s="105"/>
      <c r="E10" s="40" t="s">
        <v>46</v>
      </c>
      <c r="F10" s="40" t="s">
        <v>47</v>
      </c>
      <c r="G10" s="40" t="s">
        <v>48</v>
      </c>
      <c r="H10" s="40" t="s">
        <v>49</v>
      </c>
      <c r="I10" s="40" t="s">
        <v>50</v>
      </c>
      <c r="J10" s="40" t="s">
        <v>51</v>
      </c>
      <c r="K10" s="40" t="s">
        <v>52</v>
      </c>
      <c r="L10" s="40" t="s">
        <v>53</v>
      </c>
      <c r="M10" s="40" t="s">
        <v>54</v>
      </c>
      <c r="N10" s="40" t="s">
        <v>55</v>
      </c>
      <c r="O10" s="40" t="s">
        <v>56</v>
      </c>
      <c r="P10" s="40" t="s">
        <v>57</v>
      </c>
      <c r="Q10" s="40" t="s">
        <v>45</v>
      </c>
    </row>
    <row r="11" spans="1:17" x14ac:dyDescent="0.35">
      <c r="B11" s="36" t="s">
        <v>0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7" s="39" customFormat="1" x14ac:dyDescent="0.35">
      <c r="B12" s="41" t="s">
        <v>1</v>
      </c>
      <c r="C12" s="55">
        <f>+SUM(C13:C17)</f>
        <v>681283900</v>
      </c>
      <c r="D12" s="42">
        <f>+D13+D14+D15+D16+D17</f>
        <v>681283900</v>
      </c>
      <c r="E12" s="42">
        <f t="shared" ref="E12:N12" si="0">E13+E14+E15+E16+E17</f>
        <v>48855953.299999997</v>
      </c>
      <c r="F12" s="65">
        <f t="shared" si="0"/>
        <v>48898490.060000002</v>
      </c>
      <c r="G12" s="65">
        <f>G13+G14+G15+G16+G17</f>
        <v>0</v>
      </c>
      <c r="H12" s="65">
        <f>+SUM(H13:H17)</f>
        <v>0</v>
      </c>
      <c r="I12" s="65">
        <f t="shared" si="0"/>
        <v>0</v>
      </c>
      <c r="J12" s="65">
        <f t="shared" si="0"/>
        <v>0</v>
      </c>
      <c r="K12" s="65">
        <f t="shared" si="0"/>
        <v>0</v>
      </c>
      <c r="L12" s="65">
        <f t="shared" si="0"/>
        <v>0</v>
      </c>
      <c r="M12" s="65">
        <f t="shared" si="0"/>
        <v>0</v>
      </c>
      <c r="N12" s="65">
        <f t="shared" si="0"/>
        <v>0</v>
      </c>
      <c r="O12" s="65">
        <f>O13+O14+O15+O16+O17</f>
        <v>0</v>
      </c>
      <c r="P12" s="65">
        <f>+SUM(P13:P17)</f>
        <v>0</v>
      </c>
      <c r="Q12" s="42">
        <f>+SUM(Q13:Q17)</f>
        <v>97754443.359999999</v>
      </c>
    </row>
    <row r="13" spans="1:17" ht="15.5" x14ac:dyDescent="0.35">
      <c r="A13" t="s">
        <v>81</v>
      </c>
      <c r="B13" s="43" t="s">
        <v>88</v>
      </c>
      <c r="C13" s="58">
        <f>+'P1 Presupuesto Aprobado'!D12</f>
        <v>544690000</v>
      </c>
      <c r="D13" s="29">
        <f>+'P1 Presupuesto Aprobado'!E12</f>
        <v>544690000</v>
      </c>
      <c r="E13" s="45">
        <v>39828694.770000003</v>
      </c>
      <c r="F13" s="45">
        <v>38749944.509999998</v>
      </c>
      <c r="G13" s="44"/>
      <c r="H13" s="45"/>
      <c r="I13" s="45"/>
      <c r="J13" s="45"/>
      <c r="K13" s="45"/>
      <c r="L13" s="45"/>
      <c r="M13" s="45"/>
      <c r="N13" s="45"/>
      <c r="O13" s="45"/>
      <c r="P13" s="45"/>
      <c r="Q13" s="44">
        <f>SUM(E13:P13)</f>
        <v>78578639.280000001</v>
      </c>
    </row>
    <row r="14" spans="1:17" ht="15.5" x14ac:dyDescent="0.35">
      <c r="A14" t="s">
        <v>82</v>
      </c>
      <c r="B14" s="43" t="s">
        <v>89</v>
      </c>
      <c r="C14" s="58">
        <f>+'P1 Presupuesto Aprobado'!D13</f>
        <v>17900000</v>
      </c>
      <c r="D14" s="29">
        <f>+'P1 Presupuesto Aprobado'!E13</f>
        <v>17900000</v>
      </c>
      <c r="E14" s="45">
        <v>1204306.76</v>
      </c>
      <c r="F14" s="45">
        <v>1242273.3600000001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4">
        <f t="shared" ref="Q14:Q17" si="1">SUM(E14:P14)</f>
        <v>2446580.12</v>
      </c>
    </row>
    <row r="15" spans="1:17" ht="15.5" x14ac:dyDescent="0.35">
      <c r="A15" t="s">
        <v>83</v>
      </c>
      <c r="B15" s="43" t="s">
        <v>92</v>
      </c>
      <c r="C15" s="59">
        <f>+'P1 Presupuesto Aprobado'!D14</f>
        <v>1800000</v>
      </c>
      <c r="D15" s="29">
        <f>+'P1 Presupuesto Aprobado'!E14</f>
        <v>1800000</v>
      </c>
      <c r="E15" s="45">
        <v>145309.5</v>
      </c>
      <c r="F15" s="45">
        <v>145309.5</v>
      </c>
      <c r="G15" s="44"/>
      <c r="H15" s="45"/>
      <c r="I15" s="45"/>
      <c r="J15" s="45"/>
      <c r="K15" s="45"/>
      <c r="L15" s="45"/>
      <c r="M15" s="45"/>
      <c r="N15" s="45"/>
      <c r="O15" s="45"/>
      <c r="P15" s="45"/>
      <c r="Q15" s="44">
        <f t="shared" si="1"/>
        <v>290619</v>
      </c>
    </row>
    <row r="16" spans="1:17" ht="15.5" x14ac:dyDescent="0.35">
      <c r="A16" t="s">
        <v>84</v>
      </c>
      <c r="B16" s="43" t="s">
        <v>90</v>
      </c>
      <c r="C16" s="58">
        <f>+'P1 Presupuesto Aprobado'!D15</f>
        <v>42000000</v>
      </c>
      <c r="D16" s="29">
        <f>+'P1 Presupuesto Aprobado'!E15</f>
        <v>42000000</v>
      </c>
      <c r="E16" s="45">
        <v>1665963.79</v>
      </c>
      <c r="F16" s="45">
        <v>2771910.45</v>
      </c>
      <c r="G16" s="44"/>
      <c r="H16" s="45"/>
      <c r="I16" s="45"/>
      <c r="J16" s="45"/>
      <c r="K16" s="45"/>
      <c r="L16" s="45"/>
      <c r="M16" s="45"/>
      <c r="N16" s="45"/>
      <c r="O16" s="45"/>
      <c r="P16" s="45"/>
      <c r="Q16" s="44">
        <f t="shared" si="1"/>
        <v>4437874.24</v>
      </c>
    </row>
    <row r="17" spans="1:17" ht="15.5" x14ac:dyDescent="0.35">
      <c r="A17" t="s">
        <v>85</v>
      </c>
      <c r="B17" s="43" t="s">
        <v>91</v>
      </c>
      <c r="C17" s="58">
        <f>+'P1 Presupuesto Aprobado'!D16</f>
        <v>74893900</v>
      </c>
      <c r="D17" s="29">
        <f>+'P1 Presupuesto Aprobado'!E16</f>
        <v>74893900</v>
      </c>
      <c r="E17" s="45">
        <v>6011678.4800000004</v>
      </c>
      <c r="F17" s="45">
        <v>5989052.2400000002</v>
      </c>
      <c r="G17" s="44"/>
      <c r="H17" s="45"/>
      <c r="I17" s="45"/>
      <c r="J17" s="45"/>
      <c r="K17" s="45"/>
      <c r="L17" s="45"/>
      <c r="M17" s="45"/>
      <c r="N17" s="45"/>
      <c r="O17" s="45"/>
      <c r="P17" s="45"/>
      <c r="Q17" s="44">
        <f t="shared" si="1"/>
        <v>12000730.720000001</v>
      </c>
    </row>
    <row r="18" spans="1:17" s="39" customFormat="1" ht="15.5" x14ac:dyDescent="0.35">
      <c r="B18" s="41" t="s">
        <v>2</v>
      </c>
      <c r="C18" s="60">
        <f>+SUM(C19:C27)</f>
        <v>138360583</v>
      </c>
      <c r="D18" s="42">
        <f>+D19+D20+D21+D22+D23+D24+D25+D26+D27</f>
        <v>158113083</v>
      </c>
      <c r="E18" s="42">
        <f>+SUM(E19:E27)</f>
        <v>4705142.18</v>
      </c>
      <c r="F18" s="65">
        <f t="shared" ref="F18:O18" si="2">+SUM(F19:F27)</f>
        <v>12785610.59</v>
      </c>
      <c r="G18" s="65">
        <f t="shared" si="2"/>
        <v>0</v>
      </c>
      <c r="H18" s="65">
        <f t="shared" si="2"/>
        <v>0</v>
      </c>
      <c r="I18" s="65">
        <f t="shared" si="2"/>
        <v>0</v>
      </c>
      <c r="J18" s="65">
        <f t="shared" si="2"/>
        <v>0</v>
      </c>
      <c r="K18" s="65">
        <f t="shared" si="2"/>
        <v>0</v>
      </c>
      <c r="L18" s="65">
        <f t="shared" si="2"/>
        <v>0</v>
      </c>
      <c r="M18" s="65">
        <f t="shared" si="2"/>
        <v>0</v>
      </c>
      <c r="N18" s="65">
        <f t="shared" si="2"/>
        <v>0</v>
      </c>
      <c r="O18" s="65">
        <f t="shared" si="2"/>
        <v>0</v>
      </c>
      <c r="P18" s="65">
        <f>+SUM(P19:P27)</f>
        <v>0</v>
      </c>
      <c r="Q18" s="42">
        <f>+SUM(Q19:Q27)</f>
        <v>17490752.77</v>
      </c>
    </row>
    <row r="19" spans="1:17" ht="15.5" x14ac:dyDescent="0.35">
      <c r="A19" t="s">
        <v>86</v>
      </c>
      <c r="B19" s="57" t="s">
        <v>207</v>
      </c>
      <c r="C19" s="58">
        <f>+'P1 Presupuesto Aprobado'!D18</f>
        <v>12525583</v>
      </c>
      <c r="D19" s="29">
        <f>+'P1 Presupuesto Aprobado'!E18</f>
        <v>12525583</v>
      </c>
      <c r="E19" s="45">
        <v>789468.4</v>
      </c>
      <c r="F19" s="45">
        <v>904269.65</v>
      </c>
      <c r="G19" s="44"/>
      <c r="H19" s="45"/>
      <c r="I19" s="45"/>
      <c r="J19" s="45"/>
      <c r="K19" s="45"/>
      <c r="L19" s="45"/>
      <c r="M19" s="45"/>
      <c r="N19" s="45"/>
      <c r="O19" s="45"/>
      <c r="P19" s="45"/>
      <c r="Q19" s="44">
        <f>SUM(E19:P19)</f>
        <v>1693738.05</v>
      </c>
    </row>
    <row r="20" spans="1:17" ht="15.5" x14ac:dyDescent="0.35">
      <c r="A20" t="s">
        <v>87</v>
      </c>
      <c r="B20" s="43" t="s">
        <v>102</v>
      </c>
      <c r="C20" s="58">
        <f>+'P1 Presupuesto Aprobado'!D19</f>
        <v>2000000</v>
      </c>
      <c r="D20" s="29">
        <f>+'P1 Presupuesto Aprobado'!E19</f>
        <v>2000000</v>
      </c>
      <c r="E20" s="45">
        <v>150500.03</v>
      </c>
      <c r="F20" s="44"/>
      <c r="G20" s="44"/>
      <c r="H20" s="44"/>
      <c r="I20" s="45"/>
      <c r="J20" s="45"/>
      <c r="K20" s="45"/>
      <c r="M20" s="45"/>
      <c r="N20" s="45"/>
      <c r="O20" s="45"/>
      <c r="P20" s="45"/>
      <c r="Q20" s="44">
        <f t="shared" ref="Q20:Q27" si="3">SUM(E20:P20)</f>
        <v>150500.03</v>
      </c>
    </row>
    <row r="21" spans="1:17" ht="15.5" x14ac:dyDescent="0.35">
      <c r="A21" t="s">
        <v>94</v>
      </c>
      <c r="B21" s="43" t="s">
        <v>103</v>
      </c>
      <c r="C21" s="58">
        <f>+'P1 Presupuesto Aprobado'!D20</f>
        <v>4000000</v>
      </c>
      <c r="D21" s="29">
        <f>+'P1 Presupuesto Aprobado'!E20</f>
        <v>4000000</v>
      </c>
      <c r="F21" s="45">
        <v>221776.03</v>
      </c>
      <c r="G21" s="44"/>
      <c r="H21" s="45"/>
      <c r="I21" s="45"/>
      <c r="J21" s="45"/>
      <c r="K21" s="45"/>
      <c r="L21" s="45"/>
      <c r="M21" s="45"/>
      <c r="N21" s="45"/>
      <c r="O21" s="45"/>
      <c r="P21" s="45"/>
      <c r="Q21" s="44">
        <f t="shared" si="3"/>
        <v>221776.03</v>
      </c>
    </row>
    <row r="22" spans="1:17" ht="15.5" x14ac:dyDescent="0.35">
      <c r="A22" t="s">
        <v>95</v>
      </c>
      <c r="B22" s="43" t="s">
        <v>104</v>
      </c>
      <c r="C22" s="58">
        <f>+'P1 Presupuesto Aprobado'!D21</f>
        <v>40035000</v>
      </c>
      <c r="D22" s="29">
        <f>+'P1 Presupuesto Aprobado'!E21</f>
        <v>40035000</v>
      </c>
      <c r="E22" s="45">
        <v>2820737.24</v>
      </c>
      <c r="F22" s="45">
        <v>2819515.8</v>
      </c>
      <c r="G22" s="44"/>
      <c r="H22" s="45"/>
      <c r="I22" s="45"/>
      <c r="J22" s="45"/>
      <c r="K22" s="45"/>
      <c r="L22" s="45"/>
      <c r="M22" s="45"/>
      <c r="N22" s="45"/>
      <c r="O22" s="45"/>
      <c r="P22" s="45"/>
      <c r="Q22" s="44">
        <f t="shared" si="3"/>
        <v>5640253.04</v>
      </c>
    </row>
    <row r="23" spans="1:17" ht="15.5" x14ac:dyDescent="0.35">
      <c r="A23" t="s">
        <v>96</v>
      </c>
      <c r="B23" s="43" t="s">
        <v>105</v>
      </c>
      <c r="C23" s="58">
        <f>+'P1 Presupuesto Aprobado'!D22</f>
        <v>15025000</v>
      </c>
      <c r="D23" s="29">
        <f>+'P1 Presupuesto Aprobado'!E22</f>
        <v>15025000</v>
      </c>
      <c r="F23" s="45">
        <v>440482.5</v>
      </c>
      <c r="G23" s="44"/>
      <c r="H23" s="45"/>
      <c r="I23" s="45"/>
      <c r="J23" s="45"/>
      <c r="K23" s="45"/>
      <c r="L23" s="44"/>
      <c r="M23" s="44"/>
      <c r="N23" s="45"/>
      <c r="O23" s="45"/>
      <c r="P23" s="45"/>
      <c r="Q23" s="44">
        <f t="shared" si="3"/>
        <v>440482.5</v>
      </c>
    </row>
    <row r="24" spans="1:17" ht="15.5" x14ac:dyDescent="0.35">
      <c r="A24" t="s">
        <v>97</v>
      </c>
      <c r="B24" s="43" t="s">
        <v>106</v>
      </c>
      <c r="C24" s="58">
        <f>+'P1 Presupuesto Aprobado'!D23</f>
        <v>20000000</v>
      </c>
      <c r="D24" s="29">
        <f>+'P1 Presupuesto Aprobado'!E23</f>
        <v>20000000</v>
      </c>
      <c r="E24" s="45">
        <v>772959</v>
      </c>
      <c r="F24" s="45">
        <v>770066.55</v>
      </c>
      <c r="G24" s="44"/>
      <c r="H24" s="45"/>
      <c r="I24" s="45"/>
      <c r="J24" s="45"/>
      <c r="K24" s="45"/>
      <c r="L24" s="45"/>
      <c r="M24" s="45"/>
      <c r="N24" s="45"/>
      <c r="O24" s="45"/>
      <c r="P24" s="45"/>
      <c r="Q24" s="44">
        <f t="shared" si="3"/>
        <v>1543025.55</v>
      </c>
    </row>
    <row r="25" spans="1:17" ht="15.5" x14ac:dyDescent="0.35">
      <c r="A25" t="s">
        <v>98</v>
      </c>
      <c r="B25" s="43" t="s">
        <v>107</v>
      </c>
      <c r="C25" s="58">
        <f>+'P1 Presupuesto Aprobado'!D24</f>
        <v>6105000</v>
      </c>
      <c r="D25" s="29">
        <f>+'P1 Presupuesto Aprobado'!E24</f>
        <v>42355000</v>
      </c>
      <c r="E25" s="45">
        <v>109140.01</v>
      </c>
      <c r="F25" s="45">
        <v>7450500.2599999998</v>
      </c>
      <c r="G25" s="44"/>
      <c r="H25" s="45"/>
      <c r="I25" s="45"/>
      <c r="J25" s="45"/>
      <c r="K25" s="45"/>
      <c r="L25" s="45"/>
      <c r="M25" s="45"/>
      <c r="N25" s="45"/>
      <c r="O25" s="45"/>
      <c r="P25" s="45"/>
      <c r="Q25" s="44">
        <f t="shared" si="3"/>
        <v>7559640.2699999996</v>
      </c>
    </row>
    <row r="26" spans="1:17" ht="15.5" x14ac:dyDescent="0.35">
      <c r="A26" t="s">
        <v>99</v>
      </c>
      <c r="B26" s="43" t="s">
        <v>108</v>
      </c>
      <c r="C26" s="58">
        <f>+'P1 Presupuesto Aprobado'!D25</f>
        <v>11000000</v>
      </c>
      <c r="D26" s="29">
        <f>+'P1 Presupuesto Aprobado'!E25</f>
        <v>19502500</v>
      </c>
      <c r="E26" s="45">
        <v>62337.5</v>
      </c>
      <c r="F26" s="45">
        <v>138053.79999999999</v>
      </c>
      <c r="G26" s="44"/>
      <c r="H26" s="45"/>
      <c r="I26" s="45"/>
      <c r="J26" s="45"/>
      <c r="K26" s="45"/>
      <c r="L26" s="45"/>
      <c r="M26" s="45"/>
      <c r="N26" s="45"/>
      <c r="O26" s="45"/>
      <c r="P26" s="45"/>
      <c r="Q26" s="44">
        <f t="shared" si="3"/>
        <v>200391.3</v>
      </c>
    </row>
    <row r="27" spans="1:17" ht="15.5" x14ac:dyDescent="0.35">
      <c r="A27" t="s">
        <v>100</v>
      </c>
      <c r="B27" s="43" t="s">
        <v>109</v>
      </c>
      <c r="C27" s="58">
        <f>+'P1 Presupuesto Aprobado'!D26</f>
        <v>27670000</v>
      </c>
      <c r="D27" s="29">
        <f>+'P1 Presupuesto Aprobado'!E26</f>
        <v>2670000</v>
      </c>
      <c r="E27" s="45"/>
      <c r="F27" s="45">
        <v>40946</v>
      </c>
      <c r="G27" s="44"/>
      <c r="H27" s="45"/>
      <c r="I27" s="45"/>
      <c r="J27" s="45"/>
      <c r="K27" s="45"/>
      <c r="L27" s="45"/>
      <c r="M27" s="45"/>
      <c r="N27" s="45"/>
      <c r="O27" s="45"/>
      <c r="P27" s="45"/>
      <c r="Q27" s="44">
        <f t="shared" si="3"/>
        <v>40946</v>
      </c>
    </row>
    <row r="28" spans="1:17" s="39" customFormat="1" ht="15.5" x14ac:dyDescent="0.35">
      <c r="B28" s="41" t="s">
        <v>3</v>
      </c>
      <c r="C28" s="60">
        <f>+SUM(C29:C37)</f>
        <v>23425000</v>
      </c>
      <c r="D28" s="42">
        <f>D29+D30+D31+D32+D33+D34+D35+D36+D37</f>
        <v>28552500</v>
      </c>
      <c r="E28" s="65">
        <f>+SUM(E29:E37)</f>
        <v>5447602.2000000002</v>
      </c>
      <c r="F28" s="65">
        <f t="shared" ref="F28:O28" si="4">+SUM(F29:F37)</f>
        <v>464850.75</v>
      </c>
      <c r="G28" s="65">
        <f t="shared" si="4"/>
        <v>0</v>
      </c>
      <c r="H28" s="65">
        <f>+SUM(H29:H37)</f>
        <v>0</v>
      </c>
      <c r="I28" s="65">
        <f>+SUM(I29:I55)</f>
        <v>0</v>
      </c>
      <c r="J28" s="65">
        <f t="shared" si="4"/>
        <v>0</v>
      </c>
      <c r="K28" s="65">
        <f t="shared" si="4"/>
        <v>0</v>
      </c>
      <c r="L28" s="65">
        <f t="shared" si="4"/>
        <v>0</v>
      </c>
      <c r="M28" s="65">
        <f t="shared" si="4"/>
        <v>0</v>
      </c>
      <c r="N28" s="65">
        <f t="shared" si="4"/>
        <v>0</v>
      </c>
      <c r="O28" s="65">
        <f t="shared" si="4"/>
        <v>0</v>
      </c>
      <c r="P28" s="65">
        <f>+SUM(P29:P37)</f>
        <v>0</v>
      </c>
      <c r="Q28" s="42">
        <f>+SUM(Q29:Q37)</f>
        <v>5912452.9500000002</v>
      </c>
    </row>
    <row r="29" spans="1:17" ht="15.5" x14ac:dyDescent="0.35">
      <c r="A29" t="s">
        <v>110</v>
      </c>
      <c r="B29" s="43" t="s">
        <v>119</v>
      </c>
      <c r="C29" s="58">
        <f>+'P1 Presupuesto Aprobado'!D28</f>
        <v>1860000</v>
      </c>
      <c r="D29" s="29">
        <f>+'P1 Presupuesto Aprobado'!E28</f>
        <v>1860000</v>
      </c>
      <c r="F29" s="45">
        <v>12880</v>
      </c>
      <c r="G29" s="44"/>
      <c r="H29" s="45"/>
      <c r="I29" s="45"/>
      <c r="J29" s="45"/>
      <c r="K29" s="45"/>
      <c r="L29" s="45"/>
      <c r="M29" s="45"/>
      <c r="N29" s="45"/>
      <c r="O29" s="45"/>
      <c r="P29" s="45"/>
      <c r="Q29" s="44">
        <f>+SUM(E29:P29)</f>
        <v>12880</v>
      </c>
    </row>
    <row r="30" spans="1:17" ht="15.5" x14ac:dyDescent="0.35">
      <c r="A30" t="s">
        <v>111</v>
      </c>
      <c r="B30" s="43" t="s">
        <v>206</v>
      </c>
      <c r="C30" s="58">
        <f>+'P1 Presupuesto Aprobado'!D29</f>
        <v>400000</v>
      </c>
      <c r="D30" s="29">
        <f>+'P1 Presupuesto Aprobado'!E29</f>
        <v>400000</v>
      </c>
      <c r="E30" s="45"/>
      <c r="F30" s="44"/>
      <c r="G30" s="45"/>
      <c r="H30" s="44"/>
      <c r="I30" s="45"/>
      <c r="J30" s="45"/>
      <c r="L30" s="68"/>
      <c r="M30" s="45"/>
      <c r="N30" s="45"/>
      <c r="O30" s="45"/>
      <c r="P30" s="45"/>
      <c r="Q30" s="44">
        <f t="shared" ref="Q30:Q37" si="5">+SUM(E30:P30)</f>
        <v>0</v>
      </c>
    </row>
    <row r="31" spans="1:17" ht="15.5" x14ac:dyDescent="0.35">
      <c r="A31" t="s">
        <v>112</v>
      </c>
      <c r="B31" s="43" t="s">
        <v>121</v>
      </c>
      <c r="C31" s="58">
        <f>+'P1 Presupuesto Aprobado'!D30</f>
        <v>2550000</v>
      </c>
      <c r="D31" s="29">
        <f>+'P1 Presupuesto Aprobado'!E30</f>
        <v>2550000</v>
      </c>
      <c r="E31" s="45"/>
      <c r="F31" s="44"/>
      <c r="G31" s="44"/>
      <c r="H31" s="45"/>
      <c r="I31" s="45"/>
      <c r="J31" s="45"/>
      <c r="K31" s="45"/>
      <c r="L31" s="45"/>
      <c r="M31" s="45"/>
      <c r="N31" s="45"/>
      <c r="O31" s="45"/>
      <c r="P31" s="45"/>
      <c r="Q31" s="44">
        <f t="shared" si="5"/>
        <v>0</v>
      </c>
    </row>
    <row r="32" spans="1:17" ht="15.5" x14ac:dyDescent="0.35">
      <c r="A32" t="s">
        <v>113</v>
      </c>
      <c r="B32" s="43" t="s">
        <v>203</v>
      </c>
      <c r="C32" s="58">
        <f>+'P1 Presupuesto Aprobado'!D31</f>
        <v>30000</v>
      </c>
      <c r="D32" s="29">
        <f>+'P1 Presupuesto Aprobado'!E31</f>
        <v>30000</v>
      </c>
      <c r="E32" s="45"/>
      <c r="G32" s="44"/>
      <c r="I32" s="44"/>
      <c r="J32" s="45"/>
      <c r="K32" s="45"/>
      <c r="M32" s="44"/>
      <c r="P32" s="44"/>
      <c r="Q32" s="44">
        <f t="shared" si="5"/>
        <v>0</v>
      </c>
    </row>
    <row r="33" spans="1:18" ht="15.5" x14ac:dyDescent="0.35">
      <c r="A33" t="s">
        <v>114</v>
      </c>
      <c r="B33" s="43" t="s">
        <v>123</v>
      </c>
      <c r="C33" s="58">
        <f>+'P1 Presupuesto Aprobado'!D32</f>
        <v>520000</v>
      </c>
      <c r="D33" s="29">
        <f>+'P1 Presupuesto Aprobado'!E32</f>
        <v>520000</v>
      </c>
      <c r="E33" s="45"/>
      <c r="F33" s="44"/>
      <c r="G33" s="44"/>
      <c r="H33" s="45"/>
      <c r="I33" s="45"/>
      <c r="J33" s="45"/>
      <c r="K33" s="45"/>
      <c r="L33" s="45"/>
      <c r="M33" s="45"/>
      <c r="N33" s="45"/>
      <c r="O33" s="45"/>
      <c r="P33" s="45"/>
      <c r="Q33" s="44">
        <f t="shared" si="5"/>
        <v>0</v>
      </c>
    </row>
    <row r="34" spans="1:18" ht="15.5" x14ac:dyDescent="0.35">
      <c r="A34" t="s">
        <v>115</v>
      </c>
      <c r="B34" s="43" t="s">
        <v>124</v>
      </c>
      <c r="C34" s="58">
        <f>+'P1 Presupuesto Aprobado'!D33</f>
        <v>590000</v>
      </c>
      <c r="D34" s="29">
        <f>+'P1 Presupuesto Aprobado'!E33</f>
        <v>590000</v>
      </c>
      <c r="E34" s="45"/>
      <c r="F34" s="44"/>
      <c r="G34" s="44"/>
      <c r="H34" s="45"/>
      <c r="I34" s="45"/>
      <c r="J34" s="45"/>
      <c r="L34" s="45"/>
      <c r="M34" s="45"/>
      <c r="O34" s="45"/>
      <c r="P34" s="45"/>
      <c r="Q34" s="44">
        <f t="shared" si="5"/>
        <v>0</v>
      </c>
    </row>
    <row r="35" spans="1:18" ht="15.5" x14ac:dyDescent="0.35">
      <c r="A35" t="s">
        <v>116</v>
      </c>
      <c r="B35" s="43" t="s">
        <v>204</v>
      </c>
      <c r="C35" s="58">
        <f>+'P1 Presupuesto Aprobado'!D34</f>
        <v>4475000</v>
      </c>
      <c r="D35" s="29">
        <f>+'P1 Presupuesto Aprobado'!E34</f>
        <v>4475000</v>
      </c>
      <c r="E35" s="45">
        <v>237062.2</v>
      </c>
      <c r="F35" s="45">
        <v>243068.3</v>
      </c>
      <c r="G35" s="44"/>
      <c r="H35" s="45"/>
      <c r="I35" s="45"/>
      <c r="J35" s="45"/>
      <c r="K35" s="45"/>
      <c r="L35" s="45"/>
      <c r="M35" s="45"/>
      <c r="N35" s="45"/>
      <c r="O35" s="45"/>
      <c r="P35" s="45"/>
      <c r="Q35" s="44">
        <f t="shared" si="5"/>
        <v>480130.5</v>
      </c>
    </row>
    <row r="36" spans="1:18" ht="15.5" x14ac:dyDescent="0.35">
      <c r="A36" t="s">
        <v>117</v>
      </c>
      <c r="B36" s="43" t="s">
        <v>205</v>
      </c>
      <c r="C36" s="61">
        <f>+'P1 Presupuesto Aprobado'!D35</f>
        <v>0</v>
      </c>
      <c r="D36" s="29">
        <f>+'P1 Presupuesto Aprobado'!E35</f>
        <v>0</v>
      </c>
      <c r="E36" s="45"/>
      <c r="F36" s="44"/>
      <c r="G36" s="44"/>
      <c r="J36" s="44"/>
      <c r="K36" s="45"/>
      <c r="L36" s="45"/>
      <c r="M36" s="44"/>
      <c r="N36" s="44"/>
      <c r="O36" s="44"/>
      <c r="P36" s="45"/>
      <c r="Q36" s="44">
        <f t="shared" si="5"/>
        <v>0</v>
      </c>
    </row>
    <row r="37" spans="1:18" ht="15.5" x14ac:dyDescent="0.35">
      <c r="A37" t="s">
        <v>118</v>
      </c>
      <c r="B37" s="43" t="s">
        <v>127</v>
      </c>
      <c r="C37" s="58">
        <f>+'P1 Presupuesto Aprobado'!D36</f>
        <v>13000000</v>
      </c>
      <c r="D37" s="29">
        <f>+'P1 Presupuesto Aprobado'!E36</f>
        <v>18127500</v>
      </c>
      <c r="E37" s="45">
        <v>5210540</v>
      </c>
      <c r="F37" s="45">
        <v>208902.45</v>
      </c>
      <c r="G37" s="44"/>
      <c r="H37" s="44"/>
      <c r="I37" s="44"/>
      <c r="J37" s="45"/>
      <c r="K37" s="45"/>
      <c r="L37" s="45"/>
      <c r="M37" s="44"/>
      <c r="N37" s="45"/>
      <c r="O37" s="45"/>
      <c r="P37" s="45"/>
      <c r="Q37" s="44">
        <f t="shared" si="5"/>
        <v>5419442.4500000002</v>
      </c>
      <c r="R37" s="45"/>
    </row>
    <row r="38" spans="1:18" ht="15.5" x14ac:dyDescent="0.35">
      <c r="B38" s="41" t="s">
        <v>4</v>
      </c>
      <c r="C38" s="60"/>
      <c r="D38" s="28">
        <f>+SUM(D39:D45)</f>
        <v>120000</v>
      </c>
      <c r="E38" s="44"/>
      <c r="F38" s="75">
        <f>+F39</f>
        <v>110000</v>
      </c>
      <c r="G38" s="44"/>
      <c r="H38" s="8"/>
      <c r="I38" s="44"/>
      <c r="J38" s="44"/>
      <c r="K38" s="44"/>
      <c r="L38" s="44"/>
      <c r="M38" s="44"/>
      <c r="N38" s="44"/>
      <c r="O38" s="42">
        <f>+SUM(O39:O46)</f>
        <v>0</v>
      </c>
      <c r="P38" s="44"/>
      <c r="Q38" s="42">
        <f>+SUM(Q39:Q46)</f>
        <v>110000</v>
      </c>
    </row>
    <row r="39" spans="1:18" ht="15.5" x14ac:dyDescent="0.35">
      <c r="A39" t="s">
        <v>209</v>
      </c>
      <c r="B39" s="43" t="s">
        <v>218</v>
      </c>
      <c r="C39" s="58"/>
      <c r="D39" s="29">
        <v>120000</v>
      </c>
      <c r="F39" s="45">
        <v>110000</v>
      </c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5">
        <f>+SUM(E39:P39)</f>
        <v>110000</v>
      </c>
    </row>
    <row r="40" spans="1:18" ht="15.5" x14ac:dyDescent="0.35">
      <c r="A40" t="s">
        <v>212</v>
      </c>
      <c r="B40" s="43" t="s">
        <v>211</v>
      </c>
      <c r="C40" s="58"/>
      <c r="D40" s="29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5">
        <f t="shared" ref="Q40:Q46" si="6">+SUM(F40:P40)</f>
        <v>0</v>
      </c>
    </row>
    <row r="41" spans="1:18" ht="15.5" x14ac:dyDescent="0.35">
      <c r="A41" t="s">
        <v>210</v>
      </c>
      <c r="B41" s="43" t="s">
        <v>220</v>
      </c>
      <c r="C41" s="58"/>
      <c r="D41" s="29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5">
        <f t="shared" si="6"/>
        <v>0</v>
      </c>
    </row>
    <row r="42" spans="1:18" ht="15.5" x14ac:dyDescent="0.35">
      <c r="A42" t="s">
        <v>213</v>
      </c>
      <c r="B42" s="43" t="s">
        <v>139</v>
      </c>
      <c r="C42" s="58"/>
      <c r="D42" s="29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5">
        <f t="shared" si="6"/>
        <v>0</v>
      </c>
    </row>
    <row r="43" spans="1:18" ht="15.5" x14ac:dyDescent="0.35">
      <c r="A43" t="s">
        <v>214</v>
      </c>
      <c r="B43" s="43" t="s">
        <v>221</v>
      </c>
      <c r="C43" s="58"/>
      <c r="D43" s="29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5">
        <f t="shared" si="6"/>
        <v>0</v>
      </c>
    </row>
    <row r="44" spans="1:18" ht="15.5" x14ac:dyDescent="0.35">
      <c r="A44" t="s">
        <v>217</v>
      </c>
      <c r="B44" s="43" t="s">
        <v>222</v>
      </c>
      <c r="C44" s="58"/>
      <c r="D44" s="29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5">
        <f t="shared" si="6"/>
        <v>0</v>
      </c>
    </row>
    <row r="45" spans="1:18" ht="15.5" x14ac:dyDescent="0.35">
      <c r="A45" t="s">
        <v>216</v>
      </c>
      <c r="B45" s="43" t="s">
        <v>215</v>
      </c>
      <c r="C45" s="58"/>
      <c r="D45" s="34">
        <f>+'P1 Presupuesto Aprobado'!E44</f>
        <v>0</v>
      </c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5"/>
      <c r="P45" s="44"/>
      <c r="Q45" s="45">
        <f t="shared" si="6"/>
        <v>0</v>
      </c>
    </row>
    <row r="46" spans="1:18" ht="15.5" x14ac:dyDescent="0.35">
      <c r="A46" t="s">
        <v>135</v>
      </c>
      <c r="B46" s="43" t="s">
        <v>143</v>
      </c>
      <c r="C46" s="58"/>
      <c r="D46" s="29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5">
        <f t="shared" si="6"/>
        <v>0</v>
      </c>
    </row>
    <row r="47" spans="1:18" ht="15.5" hidden="1" x14ac:dyDescent="0.35">
      <c r="B47" s="41" t="s">
        <v>12</v>
      </c>
      <c r="C47" s="60"/>
      <c r="D47" s="29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</row>
    <row r="48" spans="1:18" ht="15.5" hidden="1" x14ac:dyDescent="0.35">
      <c r="B48" s="43" t="s">
        <v>13</v>
      </c>
      <c r="C48" s="58"/>
      <c r="D48" s="29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</row>
    <row r="49" spans="1:18" ht="15.5" hidden="1" x14ac:dyDescent="0.35">
      <c r="B49" s="43" t="s">
        <v>14</v>
      </c>
      <c r="C49" s="58"/>
      <c r="D49" s="29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</row>
    <row r="50" spans="1:18" ht="15.5" hidden="1" x14ac:dyDescent="0.35">
      <c r="B50" s="43" t="s">
        <v>15</v>
      </c>
      <c r="C50" s="58"/>
      <c r="D50" s="29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</row>
    <row r="51" spans="1:18" ht="15.5" hidden="1" x14ac:dyDescent="0.35">
      <c r="B51" s="43" t="s">
        <v>16</v>
      </c>
      <c r="C51" s="58"/>
      <c r="D51" s="29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</row>
    <row r="52" spans="1:18" ht="15.5" hidden="1" x14ac:dyDescent="0.35">
      <c r="B52" s="43" t="s">
        <v>17</v>
      </c>
      <c r="C52" s="58"/>
      <c r="D52" s="29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</row>
    <row r="53" spans="1:18" ht="15.5" hidden="1" x14ac:dyDescent="0.35">
      <c r="B53" s="43" t="s">
        <v>18</v>
      </c>
      <c r="C53" s="58"/>
      <c r="D53" s="29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</row>
    <row r="54" spans="1:18" s="39" customFormat="1" ht="15.5" x14ac:dyDescent="0.35">
      <c r="B54" s="41" t="s">
        <v>19</v>
      </c>
      <c r="C54" s="62">
        <f>+SUM(C55:C63)</f>
        <v>43600000</v>
      </c>
      <c r="D54" s="28">
        <f>D55+D56+D57+D58+D59+D60+D61+D62+D63</f>
        <v>18600000</v>
      </c>
      <c r="E54" s="28">
        <f t="shared" ref="E54:O54" si="7">E55+E56+E57+E58+E59+E60+E61+E62+E63</f>
        <v>59697.919999999998</v>
      </c>
      <c r="F54" s="28">
        <f t="shared" si="7"/>
        <v>0</v>
      </c>
      <c r="G54" s="28">
        <f t="shared" si="7"/>
        <v>0</v>
      </c>
      <c r="H54" s="28">
        <f t="shared" si="7"/>
        <v>0</v>
      </c>
      <c r="I54" s="28">
        <f>+I55+I56+I57+I58+I59+I60+I61+I62+I63</f>
        <v>0</v>
      </c>
      <c r="J54" s="28">
        <f t="shared" si="7"/>
        <v>0</v>
      </c>
      <c r="K54" s="28">
        <f t="shared" si="7"/>
        <v>0</v>
      </c>
      <c r="L54" s="28">
        <f t="shared" si="7"/>
        <v>0</v>
      </c>
      <c r="M54" s="28">
        <f t="shared" si="7"/>
        <v>0</v>
      </c>
      <c r="N54" s="28">
        <f t="shared" si="7"/>
        <v>0</v>
      </c>
      <c r="O54" s="28">
        <f t="shared" si="7"/>
        <v>0</v>
      </c>
      <c r="P54" s="28">
        <f>+SUM(P55:P63)</f>
        <v>0</v>
      </c>
      <c r="Q54" s="42">
        <f>+SUM(Q55:Q63)</f>
        <v>59697.919999999998</v>
      </c>
      <c r="R54" s="42"/>
    </row>
    <row r="55" spans="1:18" ht="15.5" x14ac:dyDescent="0.35">
      <c r="A55" t="s">
        <v>156</v>
      </c>
      <c r="B55" s="43" t="s">
        <v>173</v>
      </c>
      <c r="C55" s="58">
        <f>+'P1 Presupuesto Aprobado'!D54</f>
        <v>9100000</v>
      </c>
      <c r="D55" s="29">
        <f>+'P1 Presupuesto Aprobado'!E54</f>
        <v>9100000</v>
      </c>
      <c r="E55" s="45">
        <v>29197.919999999998</v>
      </c>
      <c r="F55" s="47"/>
      <c r="G55" s="47"/>
      <c r="H55" s="45"/>
      <c r="I55" s="45"/>
      <c r="J55" s="45"/>
      <c r="K55" s="45"/>
      <c r="L55" s="45"/>
      <c r="M55" s="45"/>
      <c r="N55" s="45"/>
      <c r="O55" s="45"/>
      <c r="P55" s="45"/>
      <c r="Q55" s="44">
        <f>SUM(E55:P55)</f>
        <v>29197.919999999998</v>
      </c>
    </row>
    <row r="56" spans="1:18" ht="15.5" x14ac:dyDescent="0.35">
      <c r="A56" t="s">
        <v>157</v>
      </c>
      <c r="B56" s="43" t="s">
        <v>172</v>
      </c>
      <c r="C56" s="58">
        <f>+'P1 Presupuesto Aprobado'!D55</f>
        <v>200000</v>
      </c>
      <c r="D56" s="29">
        <f>+'P1 Presupuesto Aprobado'!E55</f>
        <v>200000</v>
      </c>
      <c r="E56" s="45"/>
      <c r="F56" s="44"/>
      <c r="G56" s="44"/>
      <c r="H56" s="44"/>
      <c r="I56" s="45"/>
      <c r="J56" s="45"/>
      <c r="K56" s="44"/>
      <c r="L56" s="44"/>
      <c r="M56" s="44"/>
      <c r="N56" s="44"/>
      <c r="O56" s="44"/>
      <c r="P56" s="44"/>
      <c r="Q56" s="44">
        <f t="shared" ref="Q56:Q63" si="8">SUM(E56:P56)</f>
        <v>0</v>
      </c>
    </row>
    <row r="57" spans="1:18" ht="15.5" x14ac:dyDescent="0.35">
      <c r="A57" t="s">
        <v>158</v>
      </c>
      <c r="B57" s="43" t="s">
        <v>171</v>
      </c>
      <c r="C57" s="58">
        <f>+'P1 Presupuesto Aprobado'!D56</f>
        <v>0</v>
      </c>
      <c r="D57" s="29">
        <f>+'P1 Presupuesto Aprobado'!E56</f>
        <v>0</v>
      </c>
      <c r="E57" s="45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>
        <f t="shared" si="8"/>
        <v>0</v>
      </c>
    </row>
    <row r="58" spans="1:18" ht="15.5" x14ac:dyDescent="0.35">
      <c r="A58" t="s">
        <v>159</v>
      </c>
      <c r="B58" s="43" t="s">
        <v>170</v>
      </c>
      <c r="C58" s="58">
        <f>+'P1 Presupuesto Aprobado'!D57</f>
        <v>3000000</v>
      </c>
      <c r="D58" s="29">
        <f>+'P1 Presupuesto Aprobado'!E57</f>
        <v>3000000</v>
      </c>
      <c r="E58" s="45"/>
      <c r="F58" s="44"/>
      <c r="G58" s="44"/>
      <c r="H58" s="44"/>
      <c r="I58" s="44"/>
      <c r="J58" s="44"/>
      <c r="K58" s="44"/>
      <c r="L58" s="45"/>
      <c r="M58" s="44"/>
      <c r="N58" s="44"/>
      <c r="O58" s="44"/>
      <c r="P58" s="45"/>
      <c r="Q58" s="44">
        <f t="shared" si="8"/>
        <v>0</v>
      </c>
    </row>
    <row r="59" spans="1:18" ht="15.5" x14ac:dyDescent="0.35">
      <c r="A59" t="s">
        <v>160</v>
      </c>
      <c r="B59" s="43" t="s">
        <v>165</v>
      </c>
      <c r="C59" s="58">
        <f>+'P1 Presupuesto Aprobado'!D58</f>
        <v>3200000</v>
      </c>
      <c r="D59" s="29">
        <f>+'P1 Presupuesto Aprobado'!E58</f>
        <v>3200000</v>
      </c>
      <c r="E59" s="45">
        <v>30500</v>
      </c>
      <c r="F59" s="44"/>
      <c r="G59" s="44"/>
      <c r="H59" s="45"/>
      <c r="I59" s="45"/>
      <c r="J59" s="45"/>
      <c r="K59" s="45"/>
      <c r="L59" s="45"/>
      <c r="M59" s="45"/>
      <c r="N59" s="45"/>
      <c r="O59" s="44"/>
      <c r="P59" s="44"/>
      <c r="Q59" s="44">
        <f t="shared" si="8"/>
        <v>30500</v>
      </c>
    </row>
    <row r="60" spans="1:18" ht="15.5" x14ac:dyDescent="0.35">
      <c r="A60" t="s">
        <v>161</v>
      </c>
      <c r="B60" s="43" t="s">
        <v>166</v>
      </c>
      <c r="C60" s="58">
        <f>+'P1 Presupuesto Aprobado'!D59</f>
        <v>0</v>
      </c>
      <c r="D60" s="29">
        <f>+'P1 Presupuesto Aprobado'!E59</f>
        <v>0</v>
      </c>
      <c r="E60" s="44"/>
      <c r="F60" s="44"/>
      <c r="G60" s="44"/>
      <c r="H60" s="44"/>
      <c r="I60" s="44"/>
      <c r="J60" s="44"/>
      <c r="K60" s="44"/>
      <c r="L60" s="44"/>
      <c r="M60" s="44"/>
      <c r="N60" s="45"/>
      <c r="O60" s="44"/>
      <c r="P60" s="44"/>
      <c r="Q60" s="44">
        <f t="shared" si="8"/>
        <v>0</v>
      </c>
    </row>
    <row r="61" spans="1:18" ht="15.5" x14ac:dyDescent="0.35">
      <c r="A61" t="s">
        <v>162</v>
      </c>
      <c r="B61" s="43" t="s">
        <v>167</v>
      </c>
      <c r="C61" s="58">
        <f>+'P1 Presupuesto Aprobado'!D60</f>
        <v>0</v>
      </c>
      <c r="D61" s="29">
        <f>+'P1 Presupuesto Aprobado'!E60</f>
        <v>0</v>
      </c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>
        <f t="shared" si="8"/>
        <v>0</v>
      </c>
    </row>
    <row r="62" spans="1:18" ht="15.5" x14ac:dyDescent="0.35">
      <c r="A62" t="s">
        <v>163</v>
      </c>
      <c r="B62" s="43" t="s">
        <v>168</v>
      </c>
      <c r="C62" s="58">
        <f>+'P1 Presupuesto Aprobado'!D61</f>
        <v>0</v>
      </c>
      <c r="D62" s="29">
        <f>+'P1 Presupuesto Aprobado'!E61</f>
        <v>0</v>
      </c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>
        <f t="shared" si="8"/>
        <v>0</v>
      </c>
    </row>
    <row r="63" spans="1:18" ht="15.5" x14ac:dyDescent="0.35">
      <c r="A63" t="s">
        <v>164</v>
      </c>
      <c r="B63" s="43" t="s">
        <v>169</v>
      </c>
      <c r="C63" s="58">
        <f>+'P1 Presupuesto Aprobado'!D62</f>
        <v>28100000</v>
      </c>
      <c r="D63" s="29">
        <f>+'P1 Presupuesto Aprobado'!E62</f>
        <v>3100000</v>
      </c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>
        <f t="shared" si="8"/>
        <v>0</v>
      </c>
    </row>
    <row r="64" spans="1:18" ht="15.5" hidden="1" x14ac:dyDescent="0.35">
      <c r="B64" s="41" t="s">
        <v>20</v>
      </c>
      <c r="C64" s="55"/>
      <c r="D64" s="28">
        <f>+D65</f>
        <v>0</v>
      </c>
      <c r="E64" s="44"/>
      <c r="F64" s="8"/>
      <c r="G64" s="44"/>
      <c r="H64" s="8"/>
      <c r="I64" s="44"/>
      <c r="J64" s="44"/>
      <c r="K64" s="44"/>
      <c r="L64" s="44"/>
      <c r="M64" s="44"/>
      <c r="N64" s="44"/>
      <c r="O64" s="44"/>
      <c r="P64" s="44"/>
      <c r="Q64" s="44">
        <f t="shared" ref="Q64:Q84" si="9">SUM(F64:P64)</f>
        <v>0</v>
      </c>
    </row>
    <row r="65" spans="2:17" ht="15.5" hidden="1" x14ac:dyDescent="0.35">
      <c r="B65" s="43" t="s">
        <v>21</v>
      </c>
      <c r="C65" s="63"/>
      <c r="D65" s="29"/>
      <c r="E65" s="44"/>
      <c r="F65" s="8"/>
      <c r="G65" s="44"/>
      <c r="H65" s="8"/>
      <c r="I65" s="44"/>
      <c r="J65" s="44"/>
      <c r="K65" s="44"/>
      <c r="L65" s="44">
        <v>0</v>
      </c>
      <c r="M65" s="44"/>
      <c r="N65" s="44"/>
      <c r="O65" s="44"/>
      <c r="P65" s="44"/>
      <c r="Q65" s="44">
        <f t="shared" si="9"/>
        <v>0</v>
      </c>
    </row>
    <row r="66" spans="2:17" ht="15.5" hidden="1" x14ac:dyDescent="0.35">
      <c r="B66" s="43" t="s">
        <v>22</v>
      </c>
      <c r="C66" s="63"/>
      <c r="D66" s="29"/>
      <c r="E66" s="44"/>
      <c r="F66" s="8"/>
      <c r="G66" s="44"/>
      <c r="H66" s="8"/>
      <c r="I66" s="44"/>
      <c r="J66" s="44"/>
      <c r="K66" s="44"/>
      <c r="L66" s="44"/>
      <c r="M66" s="44"/>
      <c r="N66" s="44"/>
      <c r="O66" s="44"/>
      <c r="P66" s="44"/>
      <c r="Q66" s="44">
        <f t="shared" si="9"/>
        <v>0</v>
      </c>
    </row>
    <row r="67" spans="2:17" ht="15.5" hidden="1" x14ac:dyDescent="0.35">
      <c r="B67" s="43" t="s">
        <v>23</v>
      </c>
      <c r="C67" s="63"/>
      <c r="D67" s="29"/>
      <c r="E67" s="44"/>
      <c r="F67" s="8"/>
      <c r="G67" s="44"/>
      <c r="H67" s="8"/>
      <c r="I67" s="44"/>
      <c r="J67" s="44"/>
      <c r="K67" s="44"/>
      <c r="L67" s="44"/>
      <c r="M67" s="44"/>
      <c r="N67" s="44"/>
      <c r="O67" s="44"/>
      <c r="P67" s="44"/>
      <c r="Q67" s="44">
        <f t="shared" si="9"/>
        <v>0</v>
      </c>
    </row>
    <row r="68" spans="2:17" ht="15.5" hidden="1" x14ac:dyDescent="0.35">
      <c r="B68" s="43" t="s">
        <v>24</v>
      </c>
      <c r="C68" s="63"/>
      <c r="D68" s="29"/>
      <c r="E68" s="44"/>
      <c r="F68" s="8"/>
      <c r="G68" s="44"/>
      <c r="H68" s="8"/>
      <c r="I68" s="44"/>
      <c r="J68" s="44"/>
      <c r="K68" s="44"/>
      <c r="L68" s="44"/>
      <c r="M68" s="44"/>
      <c r="N68" s="44"/>
      <c r="O68" s="44"/>
      <c r="P68" s="44"/>
      <c r="Q68" s="44">
        <f t="shared" si="9"/>
        <v>0</v>
      </c>
    </row>
    <row r="69" spans="2:17" ht="15.5" hidden="1" x14ac:dyDescent="0.35">
      <c r="B69" s="41" t="s">
        <v>25</v>
      </c>
      <c r="C69" s="55"/>
      <c r="D69" s="29"/>
      <c r="E69" s="44"/>
      <c r="F69" s="8"/>
      <c r="G69" s="44"/>
      <c r="H69" s="8"/>
      <c r="I69" s="44"/>
      <c r="J69" s="44"/>
      <c r="K69" s="44"/>
      <c r="L69" s="44"/>
      <c r="M69" s="44"/>
      <c r="N69" s="44"/>
      <c r="O69" s="44"/>
      <c r="P69" s="44"/>
      <c r="Q69" s="44">
        <f t="shared" si="9"/>
        <v>0</v>
      </c>
    </row>
    <row r="70" spans="2:17" ht="15.5" hidden="1" x14ac:dyDescent="0.35">
      <c r="B70" s="43" t="s">
        <v>26</v>
      </c>
      <c r="C70" s="63"/>
      <c r="D70" s="29"/>
      <c r="E70" s="44"/>
      <c r="F70" s="8"/>
      <c r="G70" s="44"/>
      <c r="H70" s="8"/>
      <c r="I70" s="44"/>
      <c r="J70" s="44"/>
      <c r="K70" s="44"/>
      <c r="L70" s="44"/>
      <c r="M70" s="44"/>
      <c r="N70" s="44"/>
      <c r="O70" s="44"/>
      <c r="P70" s="44"/>
      <c r="Q70" s="44">
        <f t="shared" si="9"/>
        <v>0</v>
      </c>
    </row>
    <row r="71" spans="2:17" ht="15.5" hidden="1" x14ac:dyDescent="0.35">
      <c r="B71" s="43" t="s">
        <v>27</v>
      </c>
      <c r="C71" s="63"/>
      <c r="D71" s="29"/>
      <c r="E71" s="44"/>
      <c r="F71" s="8"/>
      <c r="G71" s="44"/>
      <c r="H71" s="8"/>
      <c r="I71" s="44"/>
      <c r="J71" s="44"/>
      <c r="K71" s="44"/>
      <c r="L71" s="44"/>
      <c r="M71" s="44"/>
      <c r="N71" s="44"/>
      <c r="O71" s="44"/>
      <c r="P71" s="44"/>
      <c r="Q71" s="44">
        <f t="shared" si="9"/>
        <v>0</v>
      </c>
    </row>
    <row r="72" spans="2:17" ht="15.5" hidden="1" x14ac:dyDescent="0.35">
      <c r="B72" s="41" t="s">
        <v>28</v>
      </c>
      <c r="C72" s="55"/>
      <c r="D72" s="29"/>
      <c r="E72" s="44"/>
      <c r="F72" s="8"/>
      <c r="G72" s="44"/>
      <c r="H72" s="8"/>
      <c r="I72" s="44"/>
      <c r="J72" s="44"/>
      <c r="K72" s="44"/>
      <c r="L72" s="44"/>
      <c r="M72" s="44"/>
      <c r="N72" s="44"/>
      <c r="O72" s="44"/>
      <c r="P72" s="44"/>
      <c r="Q72" s="44">
        <f t="shared" si="9"/>
        <v>0</v>
      </c>
    </row>
    <row r="73" spans="2:17" ht="15.5" hidden="1" x14ac:dyDescent="0.35">
      <c r="B73" s="43" t="s">
        <v>29</v>
      </c>
      <c r="C73" s="63"/>
      <c r="D73" s="29"/>
      <c r="E73" s="44"/>
      <c r="F73" s="8"/>
      <c r="G73" s="44"/>
      <c r="H73" s="8"/>
      <c r="I73" s="44"/>
      <c r="J73" s="44"/>
      <c r="K73" s="44"/>
      <c r="L73" s="44"/>
      <c r="M73" s="44"/>
      <c r="N73" s="44"/>
      <c r="O73" s="44"/>
      <c r="P73" s="44"/>
      <c r="Q73" s="44">
        <f t="shared" si="9"/>
        <v>0</v>
      </c>
    </row>
    <row r="74" spans="2:17" ht="15.5" hidden="1" x14ac:dyDescent="0.35">
      <c r="B74" s="43" t="s">
        <v>30</v>
      </c>
      <c r="C74" s="63"/>
      <c r="D74" s="29"/>
      <c r="E74" s="44"/>
      <c r="F74" s="8"/>
      <c r="G74" s="44"/>
      <c r="H74" s="8"/>
      <c r="I74" s="44"/>
      <c r="J74" s="44"/>
      <c r="K74" s="44"/>
      <c r="L74" s="44"/>
      <c r="M74" s="44"/>
      <c r="N74" s="44"/>
      <c r="O74" s="44"/>
      <c r="P74" s="44"/>
      <c r="Q74" s="44">
        <f t="shared" si="9"/>
        <v>0</v>
      </c>
    </row>
    <row r="75" spans="2:17" ht="15.5" hidden="1" x14ac:dyDescent="0.35">
      <c r="B75" s="43" t="s">
        <v>31</v>
      </c>
      <c r="C75" s="63"/>
      <c r="D75" s="29"/>
      <c r="E75" s="44"/>
      <c r="F75" s="8"/>
      <c r="G75" s="44"/>
      <c r="H75" s="8"/>
      <c r="I75" s="44"/>
      <c r="J75" s="44"/>
      <c r="K75" s="44"/>
      <c r="L75" s="44"/>
      <c r="M75" s="44"/>
      <c r="N75" s="44"/>
      <c r="O75" s="44"/>
      <c r="P75" s="44"/>
      <c r="Q75" s="44">
        <f t="shared" si="9"/>
        <v>0</v>
      </c>
    </row>
    <row r="76" spans="2:17" ht="15.5" hidden="1" x14ac:dyDescent="0.35">
      <c r="B76" s="36" t="s">
        <v>34</v>
      </c>
      <c r="C76" s="55"/>
      <c r="D76" s="28"/>
      <c r="E76" s="44"/>
      <c r="F76" s="9"/>
      <c r="G76" s="44"/>
      <c r="H76" s="9"/>
      <c r="I76" s="44"/>
      <c r="J76" s="44"/>
      <c r="K76" s="44"/>
      <c r="L76" s="44"/>
      <c r="M76" s="44"/>
      <c r="N76" s="44"/>
      <c r="O76" s="44"/>
      <c r="P76" s="44"/>
      <c r="Q76" s="44">
        <f t="shared" si="9"/>
        <v>0</v>
      </c>
    </row>
    <row r="77" spans="2:17" ht="15.5" hidden="1" x14ac:dyDescent="0.35">
      <c r="B77" s="41" t="s">
        <v>35</v>
      </c>
      <c r="C77" s="55"/>
      <c r="D77" s="29"/>
      <c r="E77" s="44"/>
      <c r="G77" s="44"/>
      <c r="I77" s="44"/>
      <c r="J77" s="44"/>
      <c r="K77" s="44"/>
      <c r="L77" s="44"/>
      <c r="M77" s="44"/>
      <c r="N77" s="44"/>
      <c r="O77" s="44"/>
      <c r="P77" s="44"/>
      <c r="Q77" s="44">
        <f t="shared" si="9"/>
        <v>0</v>
      </c>
    </row>
    <row r="78" spans="2:17" ht="15.5" hidden="1" x14ac:dyDescent="0.35">
      <c r="B78" s="43" t="s">
        <v>36</v>
      </c>
      <c r="C78" s="63"/>
      <c r="D78" s="29"/>
      <c r="E78" s="44"/>
      <c r="G78" s="44"/>
      <c r="I78" s="44"/>
      <c r="J78" s="44"/>
      <c r="K78" s="44"/>
      <c r="L78" s="44"/>
      <c r="M78" s="44"/>
      <c r="N78" s="44"/>
      <c r="O78" s="44"/>
      <c r="P78" s="44"/>
      <c r="Q78" s="44">
        <f t="shared" si="9"/>
        <v>0</v>
      </c>
    </row>
    <row r="79" spans="2:17" ht="15.5" hidden="1" x14ac:dyDescent="0.35">
      <c r="B79" s="43" t="s">
        <v>37</v>
      </c>
      <c r="C79" s="63"/>
      <c r="D79" s="29"/>
      <c r="E79" s="44"/>
      <c r="G79" s="44"/>
      <c r="I79" s="44"/>
      <c r="J79" s="44"/>
      <c r="K79" s="44"/>
      <c r="L79" s="44"/>
      <c r="M79" s="44"/>
      <c r="N79" s="44"/>
      <c r="O79" s="44"/>
      <c r="P79" s="44"/>
      <c r="Q79" s="44">
        <f t="shared" si="9"/>
        <v>0</v>
      </c>
    </row>
    <row r="80" spans="2:17" ht="15.5" hidden="1" x14ac:dyDescent="0.35">
      <c r="B80" s="41" t="s">
        <v>38</v>
      </c>
      <c r="C80" s="55"/>
      <c r="D80" s="29"/>
      <c r="E80" s="44"/>
      <c r="G80" s="44"/>
      <c r="I80" s="44"/>
      <c r="J80" s="44"/>
      <c r="K80" s="44"/>
      <c r="L80" s="44"/>
      <c r="M80" s="44"/>
      <c r="N80" s="44"/>
      <c r="O80" s="44"/>
      <c r="P80" s="44"/>
      <c r="Q80" s="44">
        <f t="shared" si="9"/>
        <v>0</v>
      </c>
    </row>
    <row r="81" spans="2:18" ht="15.5" hidden="1" x14ac:dyDescent="0.35">
      <c r="B81" s="43" t="s">
        <v>39</v>
      </c>
      <c r="C81" s="63"/>
      <c r="D81" s="29"/>
      <c r="E81" s="44"/>
      <c r="G81" s="44"/>
      <c r="I81" s="44"/>
      <c r="J81" s="44"/>
      <c r="K81" s="44"/>
      <c r="L81" s="44"/>
      <c r="M81" s="44"/>
      <c r="N81" s="44"/>
      <c r="O81" s="44"/>
      <c r="P81" s="44"/>
      <c r="Q81" s="44">
        <f t="shared" si="9"/>
        <v>0</v>
      </c>
    </row>
    <row r="82" spans="2:18" ht="15.5" hidden="1" x14ac:dyDescent="0.35">
      <c r="B82" s="43" t="s">
        <v>40</v>
      </c>
      <c r="C82" s="63"/>
      <c r="D82" s="29"/>
      <c r="E82" s="44"/>
      <c r="G82" s="44"/>
      <c r="I82" s="44"/>
      <c r="J82" s="44"/>
      <c r="K82" s="44"/>
      <c r="L82" s="44"/>
      <c r="M82" s="44"/>
      <c r="N82" s="44"/>
      <c r="O82" s="44"/>
      <c r="P82" s="44"/>
      <c r="Q82" s="44">
        <f t="shared" si="9"/>
        <v>0</v>
      </c>
    </row>
    <row r="83" spans="2:18" ht="15.5" hidden="1" x14ac:dyDescent="0.35">
      <c r="B83" s="41" t="s">
        <v>41</v>
      </c>
      <c r="C83" s="55"/>
      <c r="D83" s="29"/>
      <c r="E83" s="44"/>
      <c r="G83" s="44"/>
      <c r="I83" s="44"/>
      <c r="J83" s="44"/>
      <c r="K83" s="44"/>
      <c r="L83" s="44"/>
      <c r="M83" s="44"/>
      <c r="N83" s="44"/>
      <c r="O83" s="44"/>
      <c r="P83" s="44"/>
      <c r="Q83" s="44">
        <f t="shared" si="9"/>
        <v>0</v>
      </c>
    </row>
    <row r="84" spans="2:18" ht="15.65" hidden="1" customHeight="1" x14ac:dyDescent="0.35">
      <c r="B84" s="43" t="s">
        <v>42</v>
      </c>
      <c r="C84" s="63"/>
      <c r="D84" s="29"/>
      <c r="E84" s="44"/>
      <c r="G84" s="44"/>
      <c r="I84" s="44"/>
      <c r="J84" s="44"/>
      <c r="K84" s="44"/>
      <c r="L84" s="44"/>
      <c r="M84" s="44"/>
      <c r="N84" s="44"/>
      <c r="O84" s="44"/>
      <c r="P84" s="44"/>
      <c r="Q84" s="44">
        <f t="shared" si="9"/>
        <v>0</v>
      </c>
    </row>
    <row r="85" spans="2:18" s="74" customFormat="1" ht="15.5" x14ac:dyDescent="0.35">
      <c r="B85" s="48" t="s">
        <v>32</v>
      </c>
      <c r="C85" s="71">
        <f>C12+C18+C28+C54</f>
        <v>886669483</v>
      </c>
      <c r="D85" s="71">
        <f>D54+D28+D18+D12+D64+D38</f>
        <v>886669483</v>
      </c>
      <c r="E85" s="72">
        <f>E12+E18+E28+E38+E47+E54+E64+E69+E72</f>
        <v>59068395.600000001</v>
      </c>
      <c r="F85" s="72">
        <f>F12+F18+F28+F38+F47+F54+F64+F69+F72</f>
        <v>62258951.400000006</v>
      </c>
      <c r="G85" s="72">
        <f>G12+G18+G28+G38+G47+G54+G64+G69+G72</f>
        <v>0</v>
      </c>
      <c r="H85" s="72">
        <f>H12+H18+H28+H38+H47+H54+H64+H69+H72</f>
        <v>0</v>
      </c>
      <c r="I85" s="72">
        <f t="shared" ref="I85:P85" si="10">I12+I18+I28+I38+I47+I54+I64+I69+I72+I76</f>
        <v>0</v>
      </c>
      <c r="J85" s="72">
        <f t="shared" si="10"/>
        <v>0</v>
      </c>
      <c r="K85" s="72">
        <f t="shared" si="10"/>
        <v>0</v>
      </c>
      <c r="L85" s="72">
        <f t="shared" si="10"/>
        <v>0</v>
      </c>
      <c r="M85" s="72">
        <f t="shared" si="10"/>
        <v>0</v>
      </c>
      <c r="N85" s="72">
        <f t="shared" si="10"/>
        <v>0</v>
      </c>
      <c r="O85" s="72">
        <f t="shared" si="10"/>
        <v>0</v>
      </c>
      <c r="P85" s="72">
        <f t="shared" si="10"/>
        <v>0</v>
      </c>
      <c r="Q85" s="73">
        <f>+Q54+Q38+Q28+Q18+Q12</f>
        <v>121327347</v>
      </c>
    </row>
    <row r="86" spans="2:18" s="51" customFormat="1" ht="25" customHeight="1" x14ac:dyDescent="0.35">
      <c r="B86" s="70"/>
      <c r="C86" s="49"/>
      <c r="D86" s="31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50"/>
    </row>
    <row r="87" spans="2:18" s="51" customFormat="1" ht="25" customHeight="1" x14ac:dyDescent="0.35">
      <c r="B87" s="70"/>
      <c r="C87" s="49"/>
      <c r="D87" s="31"/>
      <c r="E87" s="42"/>
      <c r="F87" s="42"/>
      <c r="G87" s="42"/>
      <c r="H87" s="42"/>
      <c r="I87" s="42"/>
      <c r="J87" s="42"/>
      <c r="K87" s="42"/>
      <c r="L87" s="42"/>
      <c r="M87" s="45"/>
      <c r="N87" s="42"/>
      <c r="O87" s="42"/>
      <c r="P87" s="42"/>
      <c r="Q87" s="45"/>
    </row>
    <row r="88" spans="2:18" s="51" customFormat="1" ht="25" customHeight="1" x14ac:dyDescent="0.35">
      <c r="B88" s="70"/>
      <c r="C88" s="49"/>
      <c r="D88" s="31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4"/>
    </row>
    <row r="89" spans="2:18" s="51" customFormat="1" ht="25" customHeight="1" x14ac:dyDescent="0.35">
      <c r="B89" s="70"/>
      <c r="C89" s="49"/>
      <c r="D89" s="31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50"/>
    </row>
    <row r="90" spans="2:18" x14ac:dyDescent="0.35">
      <c r="C90" s="46"/>
      <c r="N90" s="45"/>
      <c r="O90" s="45"/>
    </row>
    <row r="91" spans="2:18" x14ac:dyDescent="0.35">
      <c r="C91" s="44"/>
      <c r="D91" s="53"/>
      <c r="K91" s="45"/>
      <c r="O91" s="44"/>
    </row>
    <row r="92" spans="2:18" ht="15.5" x14ac:dyDescent="0.35">
      <c r="B92" s="12" t="s">
        <v>64</v>
      </c>
      <c r="I92" s="10"/>
      <c r="J92" s="10"/>
      <c r="K92" s="34"/>
      <c r="L92" s="10"/>
      <c r="M92" s="81" t="s">
        <v>68</v>
      </c>
      <c r="N92" s="81"/>
      <c r="O92" s="81"/>
      <c r="P92" s="81"/>
      <c r="Q92" s="10"/>
      <c r="R92" s="10"/>
    </row>
    <row r="93" spans="2:18" ht="21" customHeight="1" x14ac:dyDescent="0.35">
      <c r="D93" s="53"/>
      <c r="I93" s="45"/>
    </row>
    <row r="94" spans="2:18" ht="23.25" customHeight="1" x14ac:dyDescent="0.35">
      <c r="B94" s="13" t="s">
        <v>65</v>
      </c>
      <c r="M94" s="85" t="s">
        <v>69</v>
      </c>
      <c r="N94" s="85"/>
      <c r="O94" s="85"/>
      <c r="P94" s="85"/>
    </row>
    <row r="95" spans="2:18" ht="15.5" x14ac:dyDescent="0.35">
      <c r="B95" s="12" t="s">
        <v>77</v>
      </c>
      <c r="C95" s="8"/>
      <c r="I95" s="10"/>
      <c r="J95" s="67"/>
      <c r="K95" s="10"/>
      <c r="L95" s="10"/>
      <c r="M95" s="81" t="s">
        <v>75</v>
      </c>
      <c r="N95" s="81"/>
      <c r="O95" s="81"/>
      <c r="P95" s="81"/>
      <c r="Q95" s="10"/>
      <c r="R95" s="10"/>
    </row>
    <row r="96" spans="2:18" ht="15.5" x14ac:dyDescent="0.35">
      <c r="B96" s="12" t="s">
        <v>78</v>
      </c>
      <c r="C96" s="8"/>
      <c r="E96" s="81"/>
      <c r="F96" s="81"/>
      <c r="G96" s="81"/>
      <c r="H96" s="81"/>
      <c r="I96" s="10"/>
      <c r="J96" s="10"/>
      <c r="K96" s="10"/>
      <c r="L96" s="10"/>
      <c r="M96" s="81" t="s">
        <v>70</v>
      </c>
      <c r="N96" s="81"/>
      <c r="O96" s="81"/>
      <c r="P96" s="81"/>
      <c r="Q96" s="10"/>
      <c r="R96" s="10"/>
    </row>
    <row r="97" spans="2:8" ht="15.5" x14ac:dyDescent="0.35">
      <c r="C97" s="8"/>
      <c r="E97" s="81" t="s">
        <v>66</v>
      </c>
      <c r="F97" s="81"/>
      <c r="G97" s="81"/>
      <c r="H97" s="81"/>
    </row>
    <row r="98" spans="2:8" ht="29.25" customHeight="1" x14ac:dyDescent="0.35">
      <c r="C98" s="8"/>
    </row>
    <row r="99" spans="2:8" x14ac:dyDescent="0.35">
      <c r="E99" s="85" t="s">
        <v>65</v>
      </c>
      <c r="F99" s="85"/>
      <c r="G99" s="85"/>
      <c r="H99" s="85"/>
    </row>
    <row r="100" spans="2:8" ht="15.5" x14ac:dyDescent="0.35">
      <c r="B100" s="11"/>
      <c r="E100" s="81" t="s">
        <v>74</v>
      </c>
      <c r="F100" s="81"/>
      <c r="G100" s="81"/>
      <c r="H100" s="81"/>
    </row>
    <row r="101" spans="2:8" ht="15.5" x14ac:dyDescent="0.35">
      <c r="B101" s="11"/>
      <c r="E101" s="81" t="s">
        <v>67</v>
      </c>
      <c r="F101" s="81"/>
      <c r="G101" s="81"/>
      <c r="H101" s="81"/>
    </row>
    <row r="102" spans="2:8" ht="15.65" customHeight="1" x14ac:dyDescent="0.35">
      <c r="B102" s="11"/>
    </row>
    <row r="103" spans="2:8" ht="393" customHeight="1" x14ac:dyDescent="0.35">
      <c r="B103" s="11"/>
    </row>
  </sheetData>
  <mergeCells count="19">
    <mergeCell ref="A9:A10"/>
    <mergeCell ref="A7:Q7"/>
    <mergeCell ref="A6:Q6"/>
    <mergeCell ref="A5:Q5"/>
    <mergeCell ref="A4:Q4"/>
    <mergeCell ref="E9:Q9"/>
    <mergeCell ref="B3:Q3"/>
    <mergeCell ref="B9:B10"/>
    <mergeCell ref="C9:C10"/>
    <mergeCell ref="D9:D10"/>
    <mergeCell ref="M92:P92"/>
    <mergeCell ref="M96:P96"/>
    <mergeCell ref="M94:P94"/>
    <mergeCell ref="M95:P95"/>
    <mergeCell ref="E101:H101"/>
    <mergeCell ref="E96:H96"/>
    <mergeCell ref="E99:H99"/>
    <mergeCell ref="E100:H100"/>
    <mergeCell ref="E97:H97"/>
  </mergeCells>
  <printOptions horizontalCentered="1"/>
  <pageMargins left="0.82677165354330717" right="0.82677165354330717" top="0.74803149606299213" bottom="0.74803149606299213" header="0.31496062992125984" footer="0.31496062992125984"/>
  <pageSetup paperSize="5" scale="41" fitToWidth="0" orientation="landscape" horizontalDpi="300" verticalDpi="300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03"/>
  <sheetViews>
    <sheetView showGridLines="0" tabSelected="1" topLeftCell="A3" zoomScale="83" zoomScaleNormal="80" zoomScaleSheetLayoutView="44" workbookViewId="0">
      <selection activeCell="B1" sqref="A1:XFD2"/>
    </sheetView>
  </sheetViews>
  <sheetFormatPr baseColWidth="10" defaultColWidth="11.453125" defaultRowHeight="14.5" x14ac:dyDescent="0.35"/>
  <cols>
    <col min="2" max="2" width="89.453125" customWidth="1"/>
    <col min="3" max="3" width="24.26953125" hidden="1" customWidth="1"/>
    <col min="4" max="4" width="23.453125" hidden="1" customWidth="1"/>
    <col min="5" max="5" width="16" bestFit="1" customWidth="1"/>
    <col min="6" max="6" width="14.54296875" customWidth="1"/>
    <col min="7" max="7" width="14.7265625" customWidth="1"/>
    <col min="8" max="8" width="15.36328125" bestFit="1" customWidth="1"/>
    <col min="9" max="9" width="14.7265625" customWidth="1"/>
    <col min="10" max="10" width="16" customWidth="1"/>
    <col min="11" max="11" width="14.54296875" customWidth="1"/>
    <col min="12" max="12" width="14.7265625" customWidth="1"/>
    <col min="13" max="14" width="14.81640625" customWidth="1"/>
    <col min="15" max="15" width="15.36328125" bestFit="1" customWidth="1"/>
    <col min="16" max="16" width="15.36328125" customWidth="1"/>
    <col min="17" max="17" width="15.81640625" customWidth="1"/>
  </cols>
  <sheetData>
    <row r="1" spans="1:17" hidden="1" x14ac:dyDescent="0.35"/>
    <row r="2" spans="1:17" hidden="1" x14ac:dyDescent="0.35"/>
    <row r="3" spans="1:17" ht="28.5" customHeight="1" x14ac:dyDescent="0.35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ht="21" customHeight="1" x14ac:dyDescent="0.35">
      <c r="B4" s="91" t="s">
        <v>63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</row>
    <row r="5" spans="1:17" ht="15.5" x14ac:dyDescent="0.35">
      <c r="B5" s="102" t="s">
        <v>219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</row>
    <row r="6" spans="1:17" ht="15.75" customHeight="1" x14ac:dyDescent="0.35">
      <c r="B6" s="95" t="s">
        <v>79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</row>
    <row r="7" spans="1:17" ht="15.75" customHeight="1" x14ac:dyDescent="0.35">
      <c r="B7" s="95" t="s">
        <v>44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</row>
    <row r="8" spans="1:17" x14ac:dyDescent="0.35">
      <c r="C8" s="45"/>
      <c r="D8" s="46"/>
      <c r="E8" s="45"/>
      <c r="H8" s="45"/>
      <c r="I8" s="46"/>
      <c r="J8" s="64"/>
    </row>
    <row r="9" spans="1:17" ht="25.5" customHeight="1" x14ac:dyDescent="0.35">
      <c r="A9" s="104" t="s">
        <v>80</v>
      </c>
      <c r="B9" s="104" t="s">
        <v>33</v>
      </c>
      <c r="C9" s="105" t="s">
        <v>59</v>
      </c>
      <c r="D9" s="105" t="s">
        <v>58</v>
      </c>
      <c r="E9" s="106" t="s">
        <v>208</v>
      </c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</row>
    <row r="10" spans="1:17" x14ac:dyDescent="0.35">
      <c r="A10" s="104"/>
      <c r="B10" s="104"/>
      <c r="C10" s="105"/>
      <c r="D10" s="105"/>
      <c r="E10" s="40" t="s">
        <v>46</v>
      </c>
      <c r="F10" s="40" t="s">
        <v>47</v>
      </c>
      <c r="G10" s="40" t="s">
        <v>48</v>
      </c>
      <c r="H10" s="40" t="s">
        <v>49</v>
      </c>
      <c r="I10" s="40" t="s">
        <v>50</v>
      </c>
      <c r="J10" s="40" t="s">
        <v>51</v>
      </c>
      <c r="K10" s="40" t="s">
        <v>52</v>
      </c>
      <c r="L10" s="40" t="s">
        <v>53</v>
      </c>
      <c r="M10" s="40" t="s">
        <v>54</v>
      </c>
      <c r="N10" s="40" t="s">
        <v>55</v>
      </c>
      <c r="O10" s="40" t="s">
        <v>56</v>
      </c>
      <c r="P10" s="40" t="s">
        <v>57</v>
      </c>
      <c r="Q10" s="40" t="s">
        <v>45</v>
      </c>
    </row>
    <row r="11" spans="1:17" x14ac:dyDescent="0.35">
      <c r="A11" s="39" t="s">
        <v>0</v>
      </c>
      <c r="B11" s="39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7" s="39" customFormat="1" x14ac:dyDescent="0.35">
      <c r="B12" s="41" t="s">
        <v>1</v>
      </c>
      <c r="C12" s="55">
        <f>+SUM(C13:C17)</f>
        <v>681283900</v>
      </c>
      <c r="D12" s="42">
        <f>+D13+D14+D15+D16+D17</f>
        <v>681283900</v>
      </c>
      <c r="E12" s="42">
        <f t="shared" ref="E12:O12" si="0">E13+E14+E15+E16+E17</f>
        <v>48855953.299999997</v>
      </c>
      <c r="F12" s="65">
        <f>+SUM(F13:F17)</f>
        <v>48898490.060000002</v>
      </c>
      <c r="G12" s="65">
        <f t="shared" si="0"/>
        <v>0</v>
      </c>
      <c r="H12" s="65">
        <f>H13+H14+H15+H16+H17</f>
        <v>0</v>
      </c>
      <c r="I12" s="65">
        <f>I13+I14+I15+I16+I17</f>
        <v>0</v>
      </c>
      <c r="J12" s="65">
        <f t="shared" si="0"/>
        <v>0</v>
      </c>
      <c r="K12" s="65">
        <f t="shared" si="0"/>
        <v>0</v>
      </c>
      <c r="L12" s="65">
        <f t="shared" si="0"/>
        <v>0</v>
      </c>
      <c r="M12" s="65">
        <f t="shared" si="0"/>
        <v>0</v>
      </c>
      <c r="N12" s="65">
        <f t="shared" si="0"/>
        <v>0</v>
      </c>
      <c r="O12" s="65">
        <f t="shared" si="0"/>
        <v>0</v>
      </c>
      <c r="P12" s="65">
        <f>+SUM(P13:P17)</f>
        <v>0</v>
      </c>
      <c r="Q12" s="42">
        <f>+SUM(Q13:Q17)</f>
        <v>97754443.359999999</v>
      </c>
    </row>
    <row r="13" spans="1:17" ht="15.5" x14ac:dyDescent="0.35">
      <c r="A13" t="s">
        <v>81</v>
      </c>
      <c r="B13" s="43" t="s">
        <v>88</v>
      </c>
      <c r="C13" s="58">
        <f>+'P1 Presupuesto Aprobado'!D12</f>
        <v>544690000</v>
      </c>
      <c r="D13" s="29">
        <f>+'P1 Presupuesto Aprobado'!E12</f>
        <v>544690000</v>
      </c>
      <c r="E13" s="45">
        <f>+'P2 Presupuesto Aprobado-Ejec '!E13</f>
        <v>39828694.770000003</v>
      </c>
      <c r="F13" s="45">
        <f>+'P2 Presupuesto Aprobado-Ejec '!F13</f>
        <v>38749944.509999998</v>
      </c>
      <c r="G13" s="45">
        <f>+'P2 Presupuesto Aprobado-Ejec '!G13</f>
        <v>0</v>
      </c>
      <c r="H13" s="45">
        <f>+'P2 Presupuesto Aprobado-Ejec '!H13</f>
        <v>0</v>
      </c>
      <c r="I13" s="45">
        <f>+'P2 Presupuesto Aprobado-Ejec '!I13</f>
        <v>0</v>
      </c>
      <c r="J13" s="45">
        <f>+'P2 Presupuesto Aprobado-Ejec '!J13</f>
        <v>0</v>
      </c>
      <c r="K13" s="45">
        <f>+'P2 Presupuesto Aprobado-Ejec '!K13</f>
        <v>0</v>
      </c>
      <c r="L13" s="45">
        <f>+'P2 Presupuesto Aprobado-Ejec '!L13</f>
        <v>0</v>
      </c>
      <c r="M13" s="45">
        <f>+'P2 Presupuesto Aprobado-Ejec '!M13</f>
        <v>0</v>
      </c>
      <c r="N13" s="45">
        <f>+'P2 Presupuesto Aprobado-Ejec '!N13</f>
        <v>0</v>
      </c>
      <c r="O13" s="45">
        <f>+'P2 Presupuesto Aprobado-Ejec '!O13</f>
        <v>0</v>
      </c>
      <c r="P13" s="45">
        <f>+'P2 Presupuesto Aprobado-Ejec '!P13</f>
        <v>0</v>
      </c>
      <c r="Q13" s="44">
        <f>SUM(E13:P13)</f>
        <v>78578639.280000001</v>
      </c>
    </row>
    <row r="14" spans="1:17" ht="15.5" x14ac:dyDescent="0.35">
      <c r="A14" t="s">
        <v>82</v>
      </c>
      <c r="B14" s="43" t="s">
        <v>89</v>
      </c>
      <c r="C14" s="58">
        <f>+'P1 Presupuesto Aprobado'!D13</f>
        <v>17900000</v>
      </c>
      <c r="D14" s="29">
        <f>+'P1 Presupuesto Aprobado'!E13</f>
        <v>17900000</v>
      </c>
      <c r="E14" s="45">
        <f>+'P2 Presupuesto Aprobado-Ejec '!E14</f>
        <v>1204306.76</v>
      </c>
      <c r="F14" s="45">
        <f>+'P2 Presupuesto Aprobado-Ejec '!F14</f>
        <v>1242273.3600000001</v>
      </c>
      <c r="G14" s="45">
        <f>+'P2 Presupuesto Aprobado-Ejec '!G14</f>
        <v>0</v>
      </c>
      <c r="H14" s="45">
        <f>+'P2 Presupuesto Aprobado-Ejec '!H14</f>
        <v>0</v>
      </c>
      <c r="I14" s="45">
        <f>+'P2 Presupuesto Aprobado-Ejec '!I14</f>
        <v>0</v>
      </c>
      <c r="J14" s="45">
        <f>+'P2 Presupuesto Aprobado-Ejec '!J14</f>
        <v>0</v>
      </c>
      <c r="K14" s="45">
        <f>+'P2 Presupuesto Aprobado-Ejec '!K14</f>
        <v>0</v>
      </c>
      <c r="L14" s="45">
        <f>+'P2 Presupuesto Aprobado-Ejec '!L14</f>
        <v>0</v>
      </c>
      <c r="M14" s="45">
        <f>+'P2 Presupuesto Aprobado-Ejec '!M14</f>
        <v>0</v>
      </c>
      <c r="N14" s="45">
        <f>+'P2 Presupuesto Aprobado-Ejec '!N14</f>
        <v>0</v>
      </c>
      <c r="O14" s="45">
        <f>+'P2 Presupuesto Aprobado-Ejec '!O14</f>
        <v>0</v>
      </c>
      <c r="P14" s="45">
        <f>+'P2 Presupuesto Aprobado-Ejec '!P14</f>
        <v>0</v>
      </c>
      <c r="Q14" s="44">
        <f>SUM(E14:P14)</f>
        <v>2446580.12</v>
      </c>
    </row>
    <row r="15" spans="1:17" ht="15.5" x14ac:dyDescent="0.35">
      <c r="A15" t="s">
        <v>83</v>
      </c>
      <c r="B15" s="43" t="s">
        <v>92</v>
      </c>
      <c r="C15" s="59">
        <f>+'P1 Presupuesto Aprobado'!D14</f>
        <v>1800000</v>
      </c>
      <c r="D15" s="34">
        <f>+'P1 Presupuesto Aprobado'!E14</f>
        <v>1800000</v>
      </c>
      <c r="E15" s="45">
        <f>+'P2 Presupuesto Aprobado-Ejec '!E15</f>
        <v>145309.5</v>
      </c>
      <c r="F15" s="45">
        <f>+'P2 Presupuesto Aprobado-Ejec '!F15</f>
        <v>145309.5</v>
      </c>
      <c r="G15" s="45">
        <f>+'P2 Presupuesto Aprobado-Ejec '!G15</f>
        <v>0</v>
      </c>
      <c r="H15" s="45">
        <f>+'P2 Presupuesto Aprobado-Ejec '!H15</f>
        <v>0</v>
      </c>
      <c r="I15" s="45">
        <f>+'P2 Presupuesto Aprobado-Ejec '!I15</f>
        <v>0</v>
      </c>
      <c r="J15" s="45">
        <f>+'P2 Presupuesto Aprobado-Ejec '!J15</f>
        <v>0</v>
      </c>
      <c r="K15" s="45">
        <f>+'P2 Presupuesto Aprobado-Ejec '!K15</f>
        <v>0</v>
      </c>
      <c r="L15" s="45">
        <f>+'P2 Presupuesto Aprobado-Ejec '!L15</f>
        <v>0</v>
      </c>
      <c r="M15" s="45">
        <f>+'P2 Presupuesto Aprobado-Ejec '!M15</f>
        <v>0</v>
      </c>
      <c r="N15" s="45">
        <f>+'P2 Presupuesto Aprobado-Ejec '!N15</f>
        <v>0</v>
      </c>
      <c r="O15" s="45">
        <f>+'P2 Presupuesto Aprobado-Ejec '!O15</f>
        <v>0</v>
      </c>
      <c r="P15" s="45">
        <f>+'P2 Presupuesto Aprobado-Ejec '!P15</f>
        <v>0</v>
      </c>
      <c r="Q15" s="44">
        <f>SUM(E15:P15)</f>
        <v>290619</v>
      </c>
    </row>
    <row r="16" spans="1:17" ht="15.5" x14ac:dyDescent="0.35">
      <c r="A16" t="s">
        <v>84</v>
      </c>
      <c r="B16" s="43" t="s">
        <v>90</v>
      </c>
      <c r="C16" s="58">
        <f>+'P1 Presupuesto Aprobado'!D15</f>
        <v>42000000</v>
      </c>
      <c r="D16" s="29">
        <f>+'P1 Presupuesto Aprobado'!E15</f>
        <v>42000000</v>
      </c>
      <c r="E16" s="45">
        <f>+'P2 Presupuesto Aprobado-Ejec '!E16</f>
        <v>1665963.79</v>
      </c>
      <c r="F16" s="45">
        <f>+'P2 Presupuesto Aprobado-Ejec '!F16</f>
        <v>2771910.45</v>
      </c>
      <c r="G16" s="45">
        <f>+'P2 Presupuesto Aprobado-Ejec '!G16</f>
        <v>0</v>
      </c>
      <c r="H16" s="45">
        <f>+'P2 Presupuesto Aprobado-Ejec '!H16</f>
        <v>0</v>
      </c>
      <c r="I16" s="45">
        <f>+'P2 Presupuesto Aprobado-Ejec '!I16</f>
        <v>0</v>
      </c>
      <c r="J16" s="45">
        <f>+'P2 Presupuesto Aprobado-Ejec '!J16</f>
        <v>0</v>
      </c>
      <c r="K16" s="45">
        <f>+'P2 Presupuesto Aprobado-Ejec '!K16</f>
        <v>0</v>
      </c>
      <c r="L16" s="45">
        <f>+'P2 Presupuesto Aprobado-Ejec '!L16</f>
        <v>0</v>
      </c>
      <c r="M16" s="45">
        <f>+'P2 Presupuesto Aprobado-Ejec '!M16</f>
        <v>0</v>
      </c>
      <c r="N16" s="45">
        <f>+'P2 Presupuesto Aprobado-Ejec '!N16</f>
        <v>0</v>
      </c>
      <c r="O16" s="45">
        <f>+'P2 Presupuesto Aprobado-Ejec '!O16</f>
        <v>0</v>
      </c>
      <c r="P16" s="45">
        <f>+'P2 Presupuesto Aprobado-Ejec '!P16</f>
        <v>0</v>
      </c>
      <c r="Q16" s="44">
        <f>SUM(E16:P16)</f>
        <v>4437874.24</v>
      </c>
    </row>
    <row r="17" spans="1:17" ht="15.5" x14ac:dyDescent="0.35">
      <c r="A17" t="s">
        <v>85</v>
      </c>
      <c r="B17" s="43" t="s">
        <v>91</v>
      </c>
      <c r="C17" s="58">
        <f>+'P1 Presupuesto Aprobado'!D16</f>
        <v>74893900</v>
      </c>
      <c r="D17" s="29">
        <f>+'P1 Presupuesto Aprobado'!E16</f>
        <v>74893900</v>
      </c>
      <c r="E17" s="45">
        <f>+'P2 Presupuesto Aprobado-Ejec '!E17</f>
        <v>6011678.4800000004</v>
      </c>
      <c r="F17" s="45">
        <f>+'P2 Presupuesto Aprobado-Ejec '!F17</f>
        <v>5989052.2400000002</v>
      </c>
      <c r="G17" s="45">
        <f>+'P2 Presupuesto Aprobado-Ejec '!G17</f>
        <v>0</v>
      </c>
      <c r="H17" s="45">
        <f>+'P2 Presupuesto Aprobado-Ejec '!H17</f>
        <v>0</v>
      </c>
      <c r="I17" s="45">
        <f>+'P2 Presupuesto Aprobado-Ejec '!I17</f>
        <v>0</v>
      </c>
      <c r="J17" s="45">
        <f>+'P2 Presupuesto Aprobado-Ejec '!J17</f>
        <v>0</v>
      </c>
      <c r="K17" s="45">
        <f>+'P2 Presupuesto Aprobado-Ejec '!K17</f>
        <v>0</v>
      </c>
      <c r="L17" s="45">
        <f>+'P2 Presupuesto Aprobado-Ejec '!L17</f>
        <v>0</v>
      </c>
      <c r="M17" s="45">
        <f>+'P2 Presupuesto Aprobado-Ejec '!M17</f>
        <v>0</v>
      </c>
      <c r="N17" s="45">
        <f>+'P2 Presupuesto Aprobado-Ejec '!N17</f>
        <v>0</v>
      </c>
      <c r="O17" s="45">
        <f>+'P2 Presupuesto Aprobado-Ejec '!O17</f>
        <v>0</v>
      </c>
      <c r="P17" s="45">
        <f>+'P2 Presupuesto Aprobado-Ejec '!P17</f>
        <v>0</v>
      </c>
      <c r="Q17" s="44">
        <f>SUM(E17:P17)</f>
        <v>12000730.720000001</v>
      </c>
    </row>
    <row r="18" spans="1:17" s="39" customFormat="1" ht="15.5" x14ac:dyDescent="0.35">
      <c r="B18" s="41" t="s">
        <v>2</v>
      </c>
      <c r="C18" s="60">
        <f>+SUM(C19:C27)</f>
        <v>138360583</v>
      </c>
      <c r="D18" s="42">
        <f>+D19+D20+D21+D22+D23+D24+D25+D26+D27</f>
        <v>158113083</v>
      </c>
      <c r="E18" s="42">
        <f>+SUM(E19:E27)</f>
        <v>4705142.18</v>
      </c>
      <c r="F18" s="65">
        <f>+SUM(F19:F27)</f>
        <v>12785610.59</v>
      </c>
      <c r="G18" s="65">
        <f t="shared" ref="G18:O18" si="1">+SUM(G19:G27)</f>
        <v>0</v>
      </c>
      <c r="H18" s="65">
        <f t="shared" si="1"/>
        <v>0</v>
      </c>
      <c r="I18" s="65">
        <f t="shared" si="1"/>
        <v>0</v>
      </c>
      <c r="J18" s="65">
        <f t="shared" si="1"/>
        <v>0</v>
      </c>
      <c r="K18" s="65">
        <f t="shared" si="1"/>
        <v>0</v>
      </c>
      <c r="L18" s="65">
        <f t="shared" si="1"/>
        <v>0</v>
      </c>
      <c r="M18" s="65">
        <f t="shared" si="1"/>
        <v>0</v>
      </c>
      <c r="N18" s="65">
        <f t="shared" si="1"/>
        <v>0</v>
      </c>
      <c r="O18" s="65">
        <f t="shared" si="1"/>
        <v>0</v>
      </c>
      <c r="P18" s="65">
        <f>+SUM(P19:P27)</f>
        <v>0</v>
      </c>
      <c r="Q18" s="42">
        <f>+SUM(Q19:Q27)</f>
        <v>17490752.77</v>
      </c>
    </row>
    <row r="19" spans="1:17" ht="15.5" x14ac:dyDescent="0.35">
      <c r="A19" t="s">
        <v>86</v>
      </c>
      <c r="B19" s="57" t="s">
        <v>207</v>
      </c>
      <c r="C19" s="58">
        <f>+'P1 Presupuesto Aprobado'!D18</f>
        <v>12525583</v>
      </c>
      <c r="D19" s="29">
        <f>+'P1 Presupuesto Aprobado'!E18</f>
        <v>12525583</v>
      </c>
      <c r="E19" s="45">
        <f>+'P2 Presupuesto Aprobado-Ejec '!E19</f>
        <v>789468.4</v>
      </c>
      <c r="F19" s="45">
        <f>+'P2 Presupuesto Aprobado-Ejec '!F19</f>
        <v>904269.65</v>
      </c>
      <c r="G19" s="45">
        <f>+'P2 Presupuesto Aprobado-Ejec '!G19</f>
        <v>0</v>
      </c>
      <c r="H19" s="45">
        <f>+'P2 Presupuesto Aprobado-Ejec '!H19</f>
        <v>0</v>
      </c>
      <c r="I19" s="45">
        <f>+'P2 Presupuesto Aprobado-Ejec '!I19</f>
        <v>0</v>
      </c>
      <c r="J19" s="45">
        <f>+'P2 Presupuesto Aprobado-Ejec '!J19</f>
        <v>0</v>
      </c>
      <c r="K19" s="45">
        <f>+'P2 Presupuesto Aprobado-Ejec '!K19</f>
        <v>0</v>
      </c>
      <c r="L19" s="45">
        <f>+'P2 Presupuesto Aprobado-Ejec '!L19</f>
        <v>0</v>
      </c>
      <c r="M19" s="45">
        <f>+'P2 Presupuesto Aprobado-Ejec '!M19</f>
        <v>0</v>
      </c>
      <c r="N19" s="45">
        <f>+'P2 Presupuesto Aprobado-Ejec '!N19</f>
        <v>0</v>
      </c>
      <c r="O19" s="45">
        <f>+'P2 Presupuesto Aprobado-Ejec '!O19</f>
        <v>0</v>
      </c>
      <c r="P19" s="45">
        <f>+'P2 Presupuesto Aprobado-Ejec '!P19</f>
        <v>0</v>
      </c>
      <c r="Q19" s="44">
        <f>SUM(E19:P19)</f>
        <v>1693738.05</v>
      </c>
    </row>
    <row r="20" spans="1:17" ht="15.5" x14ac:dyDescent="0.35">
      <c r="A20" t="s">
        <v>87</v>
      </c>
      <c r="B20" s="43" t="s">
        <v>102</v>
      </c>
      <c r="C20" s="58">
        <f>+'P1 Presupuesto Aprobado'!D19</f>
        <v>2000000</v>
      </c>
      <c r="D20" s="29">
        <f>+'P1 Presupuesto Aprobado'!E19</f>
        <v>2000000</v>
      </c>
      <c r="E20" s="45">
        <f>+'P2 Presupuesto Aprobado-Ejec '!E20</f>
        <v>150500.03</v>
      </c>
      <c r="F20" s="45">
        <f>+'P2 Presupuesto Aprobado-Ejec '!F20</f>
        <v>0</v>
      </c>
      <c r="G20" s="45">
        <f>+'P2 Presupuesto Aprobado-Ejec '!G20</f>
        <v>0</v>
      </c>
      <c r="H20" s="45">
        <f>+'P2 Presupuesto Aprobado-Ejec '!H20</f>
        <v>0</v>
      </c>
      <c r="I20" s="45">
        <f>+'P2 Presupuesto Aprobado-Ejec '!I20</f>
        <v>0</v>
      </c>
      <c r="J20" s="45">
        <f>+'P2 Presupuesto Aprobado-Ejec '!J20</f>
        <v>0</v>
      </c>
      <c r="K20" s="45">
        <f>+'P2 Presupuesto Aprobado-Ejec '!K20</f>
        <v>0</v>
      </c>
      <c r="L20" s="45">
        <f>+'P2 Presupuesto Aprobado-Ejec '!L20</f>
        <v>0</v>
      </c>
      <c r="M20" s="45">
        <f>+'P2 Presupuesto Aprobado-Ejec '!M20</f>
        <v>0</v>
      </c>
      <c r="N20" s="45">
        <f>+'P2 Presupuesto Aprobado-Ejec '!N20</f>
        <v>0</v>
      </c>
      <c r="O20" s="45">
        <f>+'P2 Presupuesto Aprobado-Ejec '!O20</f>
        <v>0</v>
      </c>
      <c r="P20" s="45">
        <f>+'P2 Presupuesto Aprobado-Ejec '!P20</f>
        <v>0</v>
      </c>
      <c r="Q20" s="44">
        <f t="shared" ref="Q20:Q27" si="2">SUM(E20:P20)</f>
        <v>150500.03</v>
      </c>
    </row>
    <row r="21" spans="1:17" ht="15.5" x14ac:dyDescent="0.35">
      <c r="A21" t="s">
        <v>94</v>
      </c>
      <c r="B21" s="43" t="s">
        <v>103</v>
      </c>
      <c r="C21" s="58">
        <f>+'P1 Presupuesto Aprobado'!D20</f>
        <v>4000000</v>
      </c>
      <c r="D21" s="29">
        <f>+'P1 Presupuesto Aprobado'!E20</f>
        <v>4000000</v>
      </c>
      <c r="E21" s="45">
        <f>+'P2 Presupuesto Aprobado-Ejec '!E21</f>
        <v>0</v>
      </c>
      <c r="F21" s="45">
        <f>+'P2 Presupuesto Aprobado-Ejec '!F21</f>
        <v>221776.03</v>
      </c>
      <c r="G21" s="45">
        <f>+'P2 Presupuesto Aprobado-Ejec '!G21</f>
        <v>0</v>
      </c>
      <c r="H21" s="45">
        <f>+'P2 Presupuesto Aprobado-Ejec '!H21</f>
        <v>0</v>
      </c>
      <c r="I21" s="45">
        <f>+'P2 Presupuesto Aprobado-Ejec '!I21</f>
        <v>0</v>
      </c>
      <c r="J21" s="45">
        <f>+'P2 Presupuesto Aprobado-Ejec '!J21</f>
        <v>0</v>
      </c>
      <c r="K21" s="45">
        <f>+'P2 Presupuesto Aprobado-Ejec '!K21</f>
        <v>0</v>
      </c>
      <c r="L21" s="45">
        <f>+'P2 Presupuesto Aprobado-Ejec '!L21</f>
        <v>0</v>
      </c>
      <c r="M21" s="45">
        <f>+'P2 Presupuesto Aprobado-Ejec '!M21</f>
        <v>0</v>
      </c>
      <c r="N21" s="45">
        <f>+'P2 Presupuesto Aprobado-Ejec '!N21</f>
        <v>0</v>
      </c>
      <c r="O21" s="45">
        <f>+'P2 Presupuesto Aprobado-Ejec '!O21</f>
        <v>0</v>
      </c>
      <c r="P21" s="45">
        <f>+'P2 Presupuesto Aprobado-Ejec '!P21</f>
        <v>0</v>
      </c>
      <c r="Q21" s="44">
        <f t="shared" si="2"/>
        <v>221776.03</v>
      </c>
    </row>
    <row r="22" spans="1:17" ht="15.5" x14ac:dyDescent="0.35">
      <c r="A22" t="s">
        <v>95</v>
      </c>
      <c r="B22" s="43" t="s">
        <v>104</v>
      </c>
      <c r="C22" s="58">
        <f>+'P1 Presupuesto Aprobado'!D21</f>
        <v>40035000</v>
      </c>
      <c r="D22" s="29">
        <f>+'P1 Presupuesto Aprobado'!E21</f>
        <v>40035000</v>
      </c>
      <c r="E22" s="45">
        <f>+'P2 Presupuesto Aprobado-Ejec '!E22</f>
        <v>2820737.24</v>
      </c>
      <c r="F22" s="45">
        <f>+'P2 Presupuesto Aprobado-Ejec '!F22</f>
        <v>2819515.8</v>
      </c>
      <c r="G22" s="45">
        <f>+'P2 Presupuesto Aprobado-Ejec '!G22</f>
        <v>0</v>
      </c>
      <c r="H22" s="45">
        <f>+'P2 Presupuesto Aprobado-Ejec '!H22</f>
        <v>0</v>
      </c>
      <c r="I22" s="45">
        <f>+'P2 Presupuesto Aprobado-Ejec '!I22</f>
        <v>0</v>
      </c>
      <c r="J22" s="45">
        <f>+'P2 Presupuesto Aprobado-Ejec '!J22</f>
        <v>0</v>
      </c>
      <c r="K22" s="45">
        <f>+'P2 Presupuesto Aprobado-Ejec '!K22</f>
        <v>0</v>
      </c>
      <c r="L22" s="45">
        <f>+'P2 Presupuesto Aprobado-Ejec '!L22</f>
        <v>0</v>
      </c>
      <c r="M22" s="45">
        <f>+'P2 Presupuesto Aprobado-Ejec '!M22</f>
        <v>0</v>
      </c>
      <c r="N22" s="45">
        <f>+'P2 Presupuesto Aprobado-Ejec '!N22</f>
        <v>0</v>
      </c>
      <c r="O22" s="45">
        <f>+'P2 Presupuesto Aprobado-Ejec '!O22</f>
        <v>0</v>
      </c>
      <c r="P22" s="45">
        <f>+'P2 Presupuesto Aprobado-Ejec '!P22</f>
        <v>0</v>
      </c>
      <c r="Q22" s="44">
        <f t="shared" si="2"/>
        <v>5640253.04</v>
      </c>
    </row>
    <row r="23" spans="1:17" ht="15.5" x14ac:dyDescent="0.35">
      <c r="A23" t="s">
        <v>96</v>
      </c>
      <c r="B23" s="43" t="s">
        <v>105</v>
      </c>
      <c r="C23" s="58">
        <f>+'P1 Presupuesto Aprobado'!D22</f>
        <v>15025000</v>
      </c>
      <c r="D23" s="29">
        <f>+'P1 Presupuesto Aprobado'!E22</f>
        <v>15025000</v>
      </c>
      <c r="E23" s="45"/>
      <c r="F23" s="45">
        <f>+'P2 Presupuesto Aprobado-Ejec '!F23</f>
        <v>440482.5</v>
      </c>
      <c r="G23" s="45">
        <f>+'P2 Presupuesto Aprobado-Ejec '!G23</f>
        <v>0</v>
      </c>
      <c r="H23" s="45">
        <f>+'P2 Presupuesto Aprobado-Ejec '!H23</f>
        <v>0</v>
      </c>
      <c r="I23" s="45">
        <f>+'P2 Presupuesto Aprobado-Ejec '!I23</f>
        <v>0</v>
      </c>
      <c r="J23" s="45">
        <f>+'P2 Presupuesto Aprobado-Ejec '!J23</f>
        <v>0</v>
      </c>
      <c r="K23" s="45">
        <f>+'P2 Presupuesto Aprobado-Ejec '!K23</f>
        <v>0</v>
      </c>
      <c r="L23" s="45">
        <f>+'P2 Presupuesto Aprobado-Ejec '!L23</f>
        <v>0</v>
      </c>
      <c r="M23" s="45">
        <f>+'P2 Presupuesto Aprobado-Ejec '!M23</f>
        <v>0</v>
      </c>
      <c r="N23" s="45">
        <f>+'P2 Presupuesto Aprobado-Ejec '!N23</f>
        <v>0</v>
      </c>
      <c r="O23" s="45">
        <f>+'P2 Presupuesto Aprobado-Ejec '!O23</f>
        <v>0</v>
      </c>
      <c r="P23" s="45">
        <f>+'P2 Presupuesto Aprobado-Ejec '!P23</f>
        <v>0</v>
      </c>
      <c r="Q23" s="44">
        <f t="shared" si="2"/>
        <v>440482.5</v>
      </c>
    </row>
    <row r="24" spans="1:17" ht="15.5" x14ac:dyDescent="0.35">
      <c r="A24" t="s">
        <v>97</v>
      </c>
      <c r="B24" s="43" t="s">
        <v>106</v>
      </c>
      <c r="C24" s="58">
        <f>+'P1 Presupuesto Aprobado'!D23</f>
        <v>20000000</v>
      </c>
      <c r="D24" s="29">
        <f>+'P1 Presupuesto Aprobado'!E23</f>
        <v>20000000</v>
      </c>
      <c r="E24" s="45">
        <f>+'P2 Presupuesto Aprobado-Ejec '!E24</f>
        <v>772959</v>
      </c>
      <c r="F24" s="45">
        <f>+'P2 Presupuesto Aprobado-Ejec '!F24</f>
        <v>770066.55</v>
      </c>
      <c r="G24" s="45">
        <f>+'P2 Presupuesto Aprobado-Ejec '!G24</f>
        <v>0</v>
      </c>
      <c r="H24" s="45">
        <f>+'P2 Presupuesto Aprobado-Ejec '!H24</f>
        <v>0</v>
      </c>
      <c r="I24" s="45">
        <f>+'P2 Presupuesto Aprobado-Ejec '!I24</f>
        <v>0</v>
      </c>
      <c r="J24" s="45">
        <f>+'P2 Presupuesto Aprobado-Ejec '!J24</f>
        <v>0</v>
      </c>
      <c r="K24" s="45">
        <f>+'P2 Presupuesto Aprobado-Ejec '!K24</f>
        <v>0</v>
      </c>
      <c r="L24" s="45">
        <f>+'P2 Presupuesto Aprobado-Ejec '!L24</f>
        <v>0</v>
      </c>
      <c r="M24" s="45">
        <f>+'P2 Presupuesto Aprobado-Ejec '!M24</f>
        <v>0</v>
      </c>
      <c r="N24" s="45">
        <f>+'P2 Presupuesto Aprobado-Ejec '!N24</f>
        <v>0</v>
      </c>
      <c r="O24" s="45">
        <f>+'P2 Presupuesto Aprobado-Ejec '!O24</f>
        <v>0</v>
      </c>
      <c r="P24" s="45">
        <f>+'P2 Presupuesto Aprobado-Ejec '!P24</f>
        <v>0</v>
      </c>
      <c r="Q24" s="44">
        <f t="shared" si="2"/>
        <v>1543025.55</v>
      </c>
    </row>
    <row r="25" spans="1:17" ht="15.5" x14ac:dyDescent="0.35">
      <c r="A25" t="s">
        <v>98</v>
      </c>
      <c r="B25" s="43" t="s">
        <v>107</v>
      </c>
      <c r="C25" s="58">
        <f>+'P1 Presupuesto Aprobado'!D24</f>
        <v>6105000</v>
      </c>
      <c r="D25" s="29">
        <f>+'P1 Presupuesto Aprobado'!E24</f>
        <v>42355000</v>
      </c>
      <c r="E25" s="45">
        <f>+'P2 Presupuesto Aprobado-Ejec '!E25</f>
        <v>109140.01</v>
      </c>
      <c r="F25" s="45">
        <f>+'P2 Presupuesto Aprobado-Ejec '!F25</f>
        <v>7450500.2599999998</v>
      </c>
      <c r="G25" s="45">
        <f>+'P2 Presupuesto Aprobado-Ejec '!G25</f>
        <v>0</v>
      </c>
      <c r="H25" s="45">
        <f>+'P2 Presupuesto Aprobado-Ejec '!H25</f>
        <v>0</v>
      </c>
      <c r="I25" s="45">
        <f>+'P2 Presupuesto Aprobado-Ejec '!I25</f>
        <v>0</v>
      </c>
      <c r="J25" s="45">
        <f>+'P2 Presupuesto Aprobado-Ejec '!J25</f>
        <v>0</v>
      </c>
      <c r="K25" s="45">
        <f>+'P2 Presupuesto Aprobado-Ejec '!K25</f>
        <v>0</v>
      </c>
      <c r="L25" s="45">
        <f>+'P2 Presupuesto Aprobado-Ejec '!L25</f>
        <v>0</v>
      </c>
      <c r="M25" s="45">
        <f>+'P2 Presupuesto Aprobado-Ejec '!M25</f>
        <v>0</v>
      </c>
      <c r="N25" s="45">
        <f>+'P2 Presupuesto Aprobado-Ejec '!N25</f>
        <v>0</v>
      </c>
      <c r="O25" s="45">
        <f>+'P2 Presupuesto Aprobado-Ejec '!O25</f>
        <v>0</v>
      </c>
      <c r="P25" s="45">
        <f>+'P2 Presupuesto Aprobado-Ejec '!P25</f>
        <v>0</v>
      </c>
      <c r="Q25" s="44">
        <f t="shared" si="2"/>
        <v>7559640.2699999996</v>
      </c>
    </row>
    <row r="26" spans="1:17" ht="15.5" x14ac:dyDescent="0.35">
      <c r="A26" t="s">
        <v>99</v>
      </c>
      <c r="B26" s="43" t="s">
        <v>108</v>
      </c>
      <c r="C26" s="58">
        <f>+'P1 Presupuesto Aprobado'!D25</f>
        <v>11000000</v>
      </c>
      <c r="D26" s="29">
        <f>+'P1 Presupuesto Aprobado'!E25</f>
        <v>19502500</v>
      </c>
      <c r="E26" s="45">
        <f>+'P2 Presupuesto Aprobado-Ejec '!E26</f>
        <v>62337.5</v>
      </c>
      <c r="F26" s="45">
        <f>+'P2 Presupuesto Aprobado-Ejec '!F26</f>
        <v>138053.79999999999</v>
      </c>
      <c r="G26" s="45">
        <f>+'P2 Presupuesto Aprobado-Ejec '!G26</f>
        <v>0</v>
      </c>
      <c r="H26" s="45">
        <f>+'P2 Presupuesto Aprobado-Ejec '!H26</f>
        <v>0</v>
      </c>
      <c r="I26" s="45">
        <f>+'P2 Presupuesto Aprobado-Ejec '!I26</f>
        <v>0</v>
      </c>
      <c r="J26" s="45">
        <f>+'P2 Presupuesto Aprobado-Ejec '!J26</f>
        <v>0</v>
      </c>
      <c r="K26" s="45">
        <f>+'P2 Presupuesto Aprobado-Ejec '!K26</f>
        <v>0</v>
      </c>
      <c r="L26" s="45">
        <f>+'P2 Presupuesto Aprobado-Ejec '!L26</f>
        <v>0</v>
      </c>
      <c r="M26" s="45">
        <f>+'P2 Presupuesto Aprobado-Ejec '!M26</f>
        <v>0</v>
      </c>
      <c r="N26" s="45">
        <f>+'P2 Presupuesto Aprobado-Ejec '!N26</f>
        <v>0</v>
      </c>
      <c r="O26" s="45">
        <f>+'P2 Presupuesto Aprobado-Ejec '!O26</f>
        <v>0</v>
      </c>
      <c r="P26" s="45">
        <f>+'P2 Presupuesto Aprobado-Ejec '!P26</f>
        <v>0</v>
      </c>
      <c r="Q26" s="44">
        <f t="shared" si="2"/>
        <v>200391.3</v>
      </c>
    </row>
    <row r="27" spans="1:17" ht="15.5" x14ac:dyDescent="0.35">
      <c r="A27" t="s">
        <v>100</v>
      </c>
      <c r="B27" s="43" t="s">
        <v>109</v>
      </c>
      <c r="C27" s="58">
        <f>+'P1 Presupuesto Aprobado'!D26</f>
        <v>27670000</v>
      </c>
      <c r="D27" s="29">
        <f>+'P1 Presupuesto Aprobado'!E26</f>
        <v>2670000</v>
      </c>
      <c r="E27" s="45">
        <f>+'P2 Presupuesto Aprobado-Ejec '!E27</f>
        <v>0</v>
      </c>
      <c r="F27" s="45">
        <f>+'P2 Presupuesto Aprobado-Ejec '!F27</f>
        <v>40946</v>
      </c>
      <c r="G27" s="45">
        <f>+'P2 Presupuesto Aprobado-Ejec '!G27</f>
        <v>0</v>
      </c>
      <c r="H27" s="45">
        <f>+'P2 Presupuesto Aprobado-Ejec '!H27</f>
        <v>0</v>
      </c>
      <c r="I27" s="45">
        <f>+'P2 Presupuesto Aprobado-Ejec '!I27</f>
        <v>0</v>
      </c>
      <c r="J27" s="45">
        <f>+'P2 Presupuesto Aprobado-Ejec '!J27</f>
        <v>0</v>
      </c>
      <c r="K27" s="45">
        <f>+'P2 Presupuesto Aprobado-Ejec '!K27</f>
        <v>0</v>
      </c>
      <c r="L27" s="45">
        <f>+'P2 Presupuesto Aprobado-Ejec '!L27</f>
        <v>0</v>
      </c>
      <c r="M27" s="45">
        <f>+'P2 Presupuesto Aprobado-Ejec '!M27</f>
        <v>0</v>
      </c>
      <c r="N27" s="45">
        <f>+'P2 Presupuesto Aprobado-Ejec '!N27</f>
        <v>0</v>
      </c>
      <c r="O27" s="45">
        <f>+'P2 Presupuesto Aprobado-Ejec '!O27</f>
        <v>0</v>
      </c>
      <c r="P27" s="45">
        <f>+'P2 Presupuesto Aprobado-Ejec '!P27</f>
        <v>0</v>
      </c>
      <c r="Q27" s="44">
        <f t="shared" si="2"/>
        <v>40946</v>
      </c>
    </row>
    <row r="28" spans="1:17" s="39" customFormat="1" ht="15.5" x14ac:dyDescent="0.35">
      <c r="B28" s="41" t="s">
        <v>3</v>
      </c>
      <c r="C28" s="60">
        <f>+SUM(C29:C37)</f>
        <v>23425000</v>
      </c>
      <c r="D28" s="42">
        <f>D29+D30+D31+D32+D33+D34+D35+D36+D37</f>
        <v>28552500</v>
      </c>
      <c r="E28" s="65">
        <f>+SUM(E29:E37)</f>
        <v>5447602.2000000002</v>
      </c>
      <c r="F28" s="65">
        <f t="shared" ref="F28:O28" si="3">+SUM(F29:F37)</f>
        <v>464850.75</v>
      </c>
      <c r="G28" s="65">
        <f t="shared" si="3"/>
        <v>0</v>
      </c>
      <c r="H28" s="65">
        <f t="shared" si="3"/>
        <v>0</v>
      </c>
      <c r="I28" s="65">
        <f t="shared" si="3"/>
        <v>0</v>
      </c>
      <c r="J28" s="65">
        <f t="shared" si="3"/>
        <v>0</v>
      </c>
      <c r="K28" s="65">
        <f t="shared" si="3"/>
        <v>0</v>
      </c>
      <c r="L28" s="65">
        <f t="shared" si="3"/>
        <v>0</v>
      </c>
      <c r="M28" s="65">
        <f t="shared" si="3"/>
        <v>0</v>
      </c>
      <c r="N28" s="65">
        <f t="shared" si="3"/>
        <v>0</v>
      </c>
      <c r="O28" s="65">
        <f t="shared" si="3"/>
        <v>0</v>
      </c>
      <c r="P28" s="65">
        <f>+SUM(P29:P37)</f>
        <v>0</v>
      </c>
      <c r="Q28" s="42">
        <f>+SUM(Q29:Q37)</f>
        <v>5912452.9500000002</v>
      </c>
    </row>
    <row r="29" spans="1:17" ht="15.5" x14ac:dyDescent="0.35">
      <c r="A29" t="s">
        <v>110</v>
      </c>
      <c r="B29" s="43" t="s">
        <v>119</v>
      </c>
      <c r="C29" s="58">
        <f>+'P1 Presupuesto Aprobado'!D28</f>
        <v>1860000</v>
      </c>
      <c r="D29" s="29">
        <f>+'P1 Presupuesto Aprobado'!E28</f>
        <v>1860000</v>
      </c>
      <c r="E29" s="45">
        <f>+'P2 Presupuesto Aprobado-Ejec '!E29</f>
        <v>0</v>
      </c>
      <c r="F29" s="45">
        <f>+'P2 Presupuesto Aprobado-Ejec '!F29</f>
        <v>12880</v>
      </c>
      <c r="G29" s="45">
        <f>+'P2 Presupuesto Aprobado-Ejec '!G29</f>
        <v>0</v>
      </c>
      <c r="H29" s="45">
        <f>+'P2 Presupuesto Aprobado-Ejec '!H29</f>
        <v>0</v>
      </c>
      <c r="I29" s="45">
        <f>+'P2 Presupuesto Aprobado-Ejec '!I29</f>
        <v>0</v>
      </c>
      <c r="J29" s="45">
        <f>+'P2 Presupuesto Aprobado-Ejec '!J29</f>
        <v>0</v>
      </c>
      <c r="K29" s="45">
        <f>+'P2 Presupuesto Aprobado-Ejec '!K29</f>
        <v>0</v>
      </c>
      <c r="L29" s="45">
        <f>+'P2 Presupuesto Aprobado-Ejec '!L29</f>
        <v>0</v>
      </c>
      <c r="M29" s="45">
        <f>+'P2 Presupuesto Aprobado-Ejec '!M29</f>
        <v>0</v>
      </c>
      <c r="N29" s="45">
        <f>+'P2 Presupuesto Aprobado-Ejec '!N29</f>
        <v>0</v>
      </c>
      <c r="O29" s="45">
        <f>+'P2 Presupuesto Aprobado-Ejec '!O29</f>
        <v>0</v>
      </c>
      <c r="P29" s="45">
        <f>+'P2 Presupuesto Aprobado-Ejec '!P29</f>
        <v>0</v>
      </c>
      <c r="Q29" s="44">
        <f>+SUM(E29:P29)</f>
        <v>12880</v>
      </c>
    </row>
    <row r="30" spans="1:17" ht="15.5" x14ac:dyDescent="0.35">
      <c r="A30" t="s">
        <v>111</v>
      </c>
      <c r="B30" s="43" t="s">
        <v>206</v>
      </c>
      <c r="C30" s="58">
        <f>+'P1 Presupuesto Aprobado'!D29</f>
        <v>400000</v>
      </c>
      <c r="D30" s="29">
        <f>+'P1 Presupuesto Aprobado'!E29</f>
        <v>400000</v>
      </c>
      <c r="E30" s="45">
        <f>+'P2 Presupuesto Aprobado-Ejec '!E30</f>
        <v>0</v>
      </c>
      <c r="F30" s="45">
        <f>+'P2 Presupuesto Aprobado-Ejec '!F30</f>
        <v>0</v>
      </c>
      <c r="G30" s="45">
        <f>+'P2 Presupuesto Aprobado-Ejec '!G30</f>
        <v>0</v>
      </c>
      <c r="H30" s="45">
        <f>+'P2 Presupuesto Aprobado-Ejec '!H30</f>
        <v>0</v>
      </c>
      <c r="I30" s="45">
        <f>+'P2 Presupuesto Aprobado-Ejec '!I30</f>
        <v>0</v>
      </c>
      <c r="J30" s="45">
        <f>+'P2 Presupuesto Aprobado-Ejec '!J30</f>
        <v>0</v>
      </c>
      <c r="K30" s="45">
        <f>+'P2 Presupuesto Aprobado-Ejec '!K30</f>
        <v>0</v>
      </c>
      <c r="L30" s="45">
        <f>+'P2 Presupuesto Aprobado-Ejec '!L30</f>
        <v>0</v>
      </c>
      <c r="M30" s="45">
        <f>+'P2 Presupuesto Aprobado-Ejec '!M30</f>
        <v>0</v>
      </c>
      <c r="N30" s="45">
        <f>+'P2 Presupuesto Aprobado-Ejec '!N30</f>
        <v>0</v>
      </c>
      <c r="O30" s="45">
        <f>+'P2 Presupuesto Aprobado-Ejec '!O30</f>
        <v>0</v>
      </c>
      <c r="P30" s="45">
        <f>+'P2 Presupuesto Aprobado-Ejec '!P30</f>
        <v>0</v>
      </c>
      <c r="Q30" s="45">
        <f t="shared" ref="Q30:Q36" si="4">+SUM(E30:P30)</f>
        <v>0</v>
      </c>
    </row>
    <row r="31" spans="1:17" ht="15.5" x14ac:dyDescent="0.35">
      <c r="A31" t="s">
        <v>112</v>
      </c>
      <c r="B31" s="43" t="s">
        <v>121</v>
      </c>
      <c r="C31" s="58">
        <f>+'P1 Presupuesto Aprobado'!D30</f>
        <v>2550000</v>
      </c>
      <c r="D31" s="29">
        <f>+'P1 Presupuesto Aprobado'!E30</f>
        <v>2550000</v>
      </c>
      <c r="E31" s="45">
        <f>+'P2 Presupuesto Aprobado-Ejec '!E31</f>
        <v>0</v>
      </c>
      <c r="F31" s="45">
        <f>+'P2 Presupuesto Aprobado-Ejec '!F31</f>
        <v>0</v>
      </c>
      <c r="G31" s="45">
        <f>+'P2 Presupuesto Aprobado-Ejec '!G31</f>
        <v>0</v>
      </c>
      <c r="H31" s="45">
        <f>+'P2 Presupuesto Aprobado-Ejec '!H31</f>
        <v>0</v>
      </c>
      <c r="I31" s="45">
        <f>+'P2 Presupuesto Aprobado-Ejec '!I31</f>
        <v>0</v>
      </c>
      <c r="J31" s="45">
        <f>+'P2 Presupuesto Aprobado-Ejec '!J31</f>
        <v>0</v>
      </c>
      <c r="K31" s="45">
        <f>+'P2 Presupuesto Aprobado-Ejec '!K31</f>
        <v>0</v>
      </c>
      <c r="L31" s="45">
        <f>+'P2 Presupuesto Aprobado-Ejec '!L31</f>
        <v>0</v>
      </c>
      <c r="M31" s="45">
        <f>+'P2 Presupuesto Aprobado-Ejec '!M31</f>
        <v>0</v>
      </c>
      <c r="N31" s="45">
        <f>+'P2 Presupuesto Aprobado-Ejec '!N31</f>
        <v>0</v>
      </c>
      <c r="O31" s="45">
        <f>+'P2 Presupuesto Aprobado-Ejec '!O31</f>
        <v>0</v>
      </c>
      <c r="P31" s="45">
        <f>+'P2 Presupuesto Aprobado-Ejec '!P31</f>
        <v>0</v>
      </c>
      <c r="Q31" s="45">
        <f t="shared" si="4"/>
        <v>0</v>
      </c>
    </row>
    <row r="32" spans="1:17" ht="15.5" x14ac:dyDescent="0.35">
      <c r="A32" t="s">
        <v>113</v>
      </c>
      <c r="B32" s="43" t="s">
        <v>203</v>
      </c>
      <c r="C32" s="58">
        <f>+'P1 Presupuesto Aprobado'!D31</f>
        <v>30000</v>
      </c>
      <c r="D32" s="29">
        <f>+'P1 Presupuesto Aprobado'!E31</f>
        <v>30000</v>
      </c>
      <c r="E32" s="45">
        <f>+'P2 Presupuesto Aprobado-Ejec '!E32</f>
        <v>0</v>
      </c>
      <c r="F32" s="45">
        <f>+'P2 Presupuesto Aprobado-Ejec '!F32</f>
        <v>0</v>
      </c>
      <c r="G32" s="45">
        <f>+'P2 Presupuesto Aprobado-Ejec '!G32</f>
        <v>0</v>
      </c>
      <c r="H32" s="45">
        <f>+'P2 Presupuesto Aprobado-Ejec '!H32</f>
        <v>0</v>
      </c>
      <c r="I32" s="45">
        <f>+'P2 Presupuesto Aprobado-Ejec '!I32</f>
        <v>0</v>
      </c>
      <c r="J32" s="45">
        <f>+'P2 Presupuesto Aprobado-Ejec '!J32</f>
        <v>0</v>
      </c>
      <c r="K32" s="45">
        <f>+'P2 Presupuesto Aprobado-Ejec '!K32</f>
        <v>0</v>
      </c>
      <c r="L32" s="45">
        <f>+'P2 Presupuesto Aprobado-Ejec '!L32</f>
        <v>0</v>
      </c>
      <c r="M32" s="45">
        <f>+'P2 Presupuesto Aprobado-Ejec '!M32</f>
        <v>0</v>
      </c>
      <c r="N32" s="45">
        <f>+'P2 Presupuesto Aprobado-Ejec '!N32</f>
        <v>0</v>
      </c>
      <c r="O32" s="45">
        <f>+'P2 Presupuesto Aprobado-Ejec '!O32</f>
        <v>0</v>
      </c>
      <c r="P32" s="45">
        <f>+'P2 Presupuesto Aprobado-Ejec '!P32</f>
        <v>0</v>
      </c>
      <c r="Q32" s="45">
        <f t="shared" si="4"/>
        <v>0</v>
      </c>
    </row>
    <row r="33" spans="1:17" ht="15.5" x14ac:dyDescent="0.35">
      <c r="A33" t="s">
        <v>114</v>
      </c>
      <c r="B33" s="43" t="s">
        <v>123</v>
      </c>
      <c r="C33" s="58">
        <f>+'P1 Presupuesto Aprobado'!D32</f>
        <v>520000</v>
      </c>
      <c r="D33" s="29">
        <f>+'P1 Presupuesto Aprobado'!E32</f>
        <v>520000</v>
      </c>
      <c r="E33" s="45">
        <f>+'P2 Presupuesto Aprobado-Ejec '!E33</f>
        <v>0</v>
      </c>
      <c r="F33" s="45">
        <f>+'P2 Presupuesto Aprobado-Ejec '!F33</f>
        <v>0</v>
      </c>
      <c r="G33" s="45">
        <f>+'P2 Presupuesto Aprobado-Ejec '!G33</f>
        <v>0</v>
      </c>
      <c r="H33" s="45">
        <f>+'P2 Presupuesto Aprobado-Ejec '!H33</f>
        <v>0</v>
      </c>
      <c r="I33" s="45">
        <f>+'P2 Presupuesto Aprobado-Ejec '!I33</f>
        <v>0</v>
      </c>
      <c r="J33" s="45">
        <f>+'P2 Presupuesto Aprobado-Ejec '!J33</f>
        <v>0</v>
      </c>
      <c r="K33" s="45">
        <f>+'P2 Presupuesto Aprobado-Ejec '!K33</f>
        <v>0</v>
      </c>
      <c r="L33" s="45">
        <f>+'P2 Presupuesto Aprobado-Ejec '!L33</f>
        <v>0</v>
      </c>
      <c r="M33" s="45">
        <f>+'P2 Presupuesto Aprobado-Ejec '!M33</f>
        <v>0</v>
      </c>
      <c r="N33" s="45">
        <f>+'P2 Presupuesto Aprobado-Ejec '!N33</f>
        <v>0</v>
      </c>
      <c r="O33" s="45">
        <f>+'P2 Presupuesto Aprobado-Ejec '!O33</f>
        <v>0</v>
      </c>
      <c r="P33" s="45">
        <f>+'P2 Presupuesto Aprobado-Ejec '!P33</f>
        <v>0</v>
      </c>
      <c r="Q33" s="45">
        <f t="shared" si="4"/>
        <v>0</v>
      </c>
    </row>
    <row r="34" spans="1:17" ht="15.5" x14ac:dyDescent="0.35">
      <c r="A34" t="s">
        <v>115</v>
      </c>
      <c r="B34" s="43" t="s">
        <v>124</v>
      </c>
      <c r="C34" s="58">
        <f>+'P1 Presupuesto Aprobado'!D33</f>
        <v>590000</v>
      </c>
      <c r="D34" s="29">
        <f>+'P1 Presupuesto Aprobado'!E33</f>
        <v>590000</v>
      </c>
      <c r="E34" s="45">
        <f>+'P2 Presupuesto Aprobado-Ejec '!E34</f>
        <v>0</v>
      </c>
      <c r="F34" s="45">
        <f>+'P2 Presupuesto Aprobado-Ejec '!F34</f>
        <v>0</v>
      </c>
      <c r="G34" s="45">
        <f>+'P2 Presupuesto Aprobado-Ejec '!G34</f>
        <v>0</v>
      </c>
      <c r="H34" s="45">
        <f>+'P2 Presupuesto Aprobado-Ejec '!H34</f>
        <v>0</v>
      </c>
      <c r="I34" s="45">
        <f>+'P2 Presupuesto Aprobado-Ejec '!I34</f>
        <v>0</v>
      </c>
      <c r="J34" s="45">
        <f>+'P2 Presupuesto Aprobado-Ejec '!J34</f>
        <v>0</v>
      </c>
      <c r="K34" s="45">
        <f>+'P2 Presupuesto Aprobado-Ejec '!K34</f>
        <v>0</v>
      </c>
      <c r="L34" s="45">
        <f>+'P2 Presupuesto Aprobado-Ejec '!L34</f>
        <v>0</v>
      </c>
      <c r="M34" s="45">
        <f>+'P2 Presupuesto Aprobado-Ejec '!M34</f>
        <v>0</v>
      </c>
      <c r="N34" s="45">
        <f>+'P2 Presupuesto Aprobado-Ejec '!N34</f>
        <v>0</v>
      </c>
      <c r="O34" s="45">
        <f>+'P2 Presupuesto Aprobado-Ejec '!O34</f>
        <v>0</v>
      </c>
      <c r="P34" s="45">
        <f>+'P2 Presupuesto Aprobado-Ejec '!P34</f>
        <v>0</v>
      </c>
      <c r="Q34" s="45">
        <f t="shared" si="4"/>
        <v>0</v>
      </c>
    </row>
    <row r="35" spans="1:17" ht="15.5" x14ac:dyDescent="0.35">
      <c r="A35" t="s">
        <v>116</v>
      </c>
      <c r="B35" s="43" t="s">
        <v>204</v>
      </c>
      <c r="C35" s="58">
        <f>+'P1 Presupuesto Aprobado'!D34</f>
        <v>4475000</v>
      </c>
      <c r="D35" s="29">
        <f>+'P1 Presupuesto Aprobado'!E34</f>
        <v>4475000</v>
      </c>
      <c r="E35" s="46">
        <f>+'P2 Presupuesto Aprobado-Ejec '!E35</f>
        <v>237062.2</v>
      </c>
      <c r="F35" s="45">
        <f>+'P2 Presupuesto Aprobado-Ejec '!F35</f>
        <v>243068.3</v>
      </c>
      <c r="G35" s="45">
        <f>+'P2 Presupuesto Aprobado-Ejec '!G35</f>
        <v>0</v>
      </c>
      <c r="H35" s="45">
        <f>+'P2 Presupuesto Aprobado-Ejec '!H35</f>
        <v>0</v>
      </c>
      <c r="I35" s="45">
        <f>+'P2 Presupuesto Aprobado-Ejec '!I35</f>
        <v>0</v>
      </c>
      <c r="J35" s="45">
        <f>+'P2 Presupuesto Aprobado-Ejec '!J35</f>
        <v>0</v>
      </c>
      <c r="K35" s="45">
        <f>+'P2 Presupuesto Aprobado-Ejec '!K35</f>
        <v>0</v>
      </c>
      <c r="L35" s="45">
        <f>+'P2 Presupuesto Aprobado-Ejec '!L35</f>
        <v>0</v>
      </c>
      <c r="M35" s="45">
        <f>+'P2 Presupuesto Aprobado-Ejec '!M35</f>
        <v>0</v>
      </c>
      <c r="N35" s="45">
        <f>+'P2 Presupuesto Aprobado-Ejec '!N35</f>
        <v>0</v>
      </c>
      <c r="O35" s="45">
        <f>+'P2 Presupuesto Aprobado-Ejec '!O35</f>
        <v>0</v>
      </c>
      <c r="P35" s="45">
        <f>+'P2 Presupuesto Aprobado-Ejec '!P35</f>
        <v>0</v>
      </c>
      <c r="Q35" s="44">
        <f t="shared" si="4"/>
        <v>480130.5</v>
      </c>
    </row>
    <row r="36" spans="1:17" ht="15.5" x14ac:dyDescent="0.35">
      <c r="A36" t="s">
        <v>117</v>
      </c>
      <c r="B36" s="43" t="s">
        <v>205</v>
      </c>
      <c r="C36" s="61">
        <f>+'P1 Presupuesto Aprobado'!D35</f>
        <v>0</v>
      </c>
      <c r="D36" s="34">
        <f>+'P1 Presupuesto Aprobado'!E35</f>
        <v>0</v>
      </c>
      <c r="E36" s="45">
        <f>+'P2 Presupuesto Aprobado-Ejec '!E36</f>
        <v>0</v>
      </c>
      <c r="F36" s="45">
        <f>+'P2 Presupuesto Aprobado-Ejec '!F36</f>
        <v>0</v>
      </c>
      <c r="G36" s="45">
        <f>+'P2 Presupuesto Aprobado-Ejec '!G36</f>
        <v>0</v>
      </c>
      <c r="H36" s="45">
        <f>+'P2 Presupuesto Aprobado-Ejec '!H36</f>
        <v>0</v>
      </c>
      <c r="I36" s="45">
        <f>+'P2 Presupuesto Aprobado-Ejec '!I36</f>
        <v>0</v>
      </c>
      <c r="J36" s="45">
        <f>+'P2 Presupuesto Aprobado-Ejec '!J36</f>
        <v>0</v>
      </c>
      <c r="K36" s="45">
        <f>+'P2 Presupuesto Aprobado-Ejec '!K36</f>
        <v>0</v>
      </c>
      <c r="L36" s="45">
        <f>+'P2 Presupuesto Aprobado-Ejec '!L36</f>
        <v>0</v>
      </c>
      <c r="M36" s="45">
        <f>+'P2 Presupuesto Aprobado-Ejec '!M36</f>
        <v>0</v>
      </c>
      <c r="N36" s="45">
        <f>+'P2 Presupuesto Aprobado-Ejec '!N36</f>
        <v>0</v>
      </c>
      <c r="O36" s="45">
        <f>+'P2 Presupuesto Aprobado-Ejec '!O36</f>
        <v>0</v>
      </c>
      <c r="P36" s="45">
        <f>+'P2 Presupuesto Aprobado-Ejec '!P36</f>
        <v>0</v>
      </c>
      <c r="Q36" s="45">
        <f t="shared" si="4"/>
        <v>0</v>
      </c>
    </row>
    <row r="37" spans="1:17" ht="15.5" x14ac:dyDescent="0.35">
      <c r="A37" t="s">
        <v>118</v>
      </c>
      <c r="B37" s="43" t="s">
        <v>127</v>
      </c>
      <c r="C37" s="58">
        <f>+'P1 Presupuesto Aprobado'!D36</f>
        <v>13000000</v>
      </c>
      <c r="D37" s="29">
        <f>+'P1 Presupuesto Aprobado'!E36</f>
        <v>18127500</v>
      </c>
      <c r="E37" s="46">
        <f>+'P2 Presupuesto Aprobado-Ejec '!E37</f>
        <v>5210540</v>
      </c>
      <c r="F37" s="45">
        <f>+'P2 Presupuesto Aprobado-Ejec '!F37</f>
        <v>208902.45</v>
      </c>
      <c r="G37" s="45">
        <f>+'P2 Presupuesto Aprobado-Ejec '!G37</f>
        <v>0</v>
      </c>
      <c r="H37" s="45">
        <f>+'P2 Presupuesto Aprobado-Ejec '!H37</f>
        <v>0</v>
      </c>
      <c r="I37" s="45">
        <f>+'P2 Presupuesto Aprobado-Ejec '!I37</f>
        <v>0</v>
      </c>
      <c r="J37" s="45">
        <f>+'P2 Presupuesto Aprobado-Ejec '!J37</f>
        <v>0</v>
      </c>
      <c r="K37" s="45">
        <f>+'P2 Presupuesto Aprobado-Ejec '!K37</f>
        <v>0</v>
      </c>
      <c r="L37" s="45">
        <f>+'P2 Presupuesto Aprobado-Ejec '!L37</f>
        <v>0</v>
      </c>
      <c r="M37" s="45">
        <f>+'P2 Presupuesto Aprobado-Ejec '!M37</f>
        <v>0</v>
      </c>
      <c r="N37" s="45">
        <f>+'P2 Presupuesto Aprobado-Ejec '!N37</f>
        <v>0</v>
      </c>
      <c r="O37" s="45">
        <f>+'P2 Presupuesto Aprobado-Ejec '!O37</f>
        <v>0</v>
      </c>
      <c r="P37" s="45">
        <f>+'P2 Presupuesto Aprobado-Ejec '!P37</f>
        <v>0</v>
      </c>
      <c r="Q37" s="44">
        <f>+SUM(E37:P37)</f>
        <v>5419442.4500000002</v>
      </c>
    </row>
    <row r="38" spans="1:17" ht="15.5" x14ac:dyDescent="0.35">
      <c r="B38" s="41" t="s">
        <v>4</v>
      </c>
      <c r="C38" s="60"/>
      <c r="D38" s="28">
        <f>+SUM(D39:D45)</f>
        <v>0</v>
      </c>
      <c r="E38" s="65">
        <v>0</v>
      </c>
      <c r="F38" s="75">
        <f>+F39</f>
        <v>110000</v>
      </c>
      <c r="G38" s="65">
        <v>0</v>
      </c>
      <c r="H38" s="65">
        <v>0</v>
      </c>
      <c r="I38" s="65">
        <v>0</v>
      </c>
      <c r="J38" s="65">
        <v>0</v>
      </c>
      <c r="K38" s="65">
        <v>0</v>
      </c>
      <c r="L38" s="65">
        <v>0</v>
      </c>
      <c r="M38" s="65">
        <v>0</v>
      </c>
      <c r="N38" s="65">
        <v>0</v>
      </c>
      <c r="O38" s="65">
        <v>0</v>
      </c>
      <c r="P38" s="65">
        <v>0</v>
      </c>
      <c r="Q38" s="65">
        <f>+SUM(E38:P38)</f>
        <v>110000</v>
      </c>
    </row>
    <row r="39" spans="1:17" ht="15.5" x14ac:dyDescent="0.35">
      <c r="B39" s="43" t="s">
        <v>218</v>
      </c>
      <c r="C39" s="58"/>
      <c r="D39" s="29"/>
      <c r="E39" s="45">
        <v>0</v>
      </c>
      <c r="F39" s="44">
        <v>110000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4">
        <f>+SUM(E39:P39)</f>
        <v>110000</v>
      </c>
    </row>
    <row r="40" spans="1:17" ht="15.5" x14ac:dyDescent="0.35">
      <c r="B40" s="43" t="s">
        <v>5</v>
      </c>
      <c r="C40" s="58"/>
      <c r="D40" s="29"/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f t="shared" ref="Q40:Q53" si="5">+SUM(E40:P40)</f>
        <v>0</v>
      </c>
    </row>
    <row r="41" spans="1:17" ht="15.5" x14ac:dyDescent="0.35">
      <c r="B41" s="43" t="s">
        <v>6</v>
      </c>
      <c r="C41" s="58"/>
      <c r="D41" s="29"/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f t="shared" si="5"/>
        <v>0</v>
      </c>
    </row>
    <row r="42" spans="1:17" ht="15.5" x14ac:dyDescent="0.35">
      <c r="B42" s="43" t="s">
        <v>7</v>
      </c>
      <c r="C42" s="58"/>
      <c r="D42" s="29"/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f t="shared" si="5"/>
        <v>0</v>
      </c>
    </row>
    <row r="43" spans="1:17" ht="15.5" x14ac:dyDescent="0.35">
      <c r="B43" s="43" t="s">
        <v>8</v>
      </c>
      <c r="C43" s="58"/>
      <c r="D43" s="29"/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f t="shared" si="5"/>
        <v>0</v>
      </c>
    </row>
    <row r="44" spans="1:17" ht="15.5" x14ac:dyDescent="0.35">
      <c r="B44" s="43" t="s">
        <v>9</v>
      </c>
      <c r="C44" s="58"/>
      <c r="D44" s="29"/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f t="shared" si="5"/>
        <v>0</v>
      </c>
    </row>
    <row r="45" spans="1:17" ht="15.5" x14ac:dyDescent="0.35">
      <c r="B45" s="43" t="s">
        <v>10</v>
      </c>
      <c r="C45" s="58"/>
      <c r="D45" s="34"/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f t="shared" si="5"/>
        <v>0</v>
      </c>
    </row>
    <row r="46" spans="1:17" ht="15.5" x14ac:dyDescent="0.35">
      <c r="B46" s="43" t="s">
        <v>11</v>
      </c>
      <c r="C46" s="58"/>
      <c r="D46" s="29"/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f t="shared" si="5"/>
        <v>0</v>
      </c>
    </row>
    <row r="47" spans="1:17" ht="15.5" hidden="1" x14ac:dyDescent="0.35">
      <c r="B47" s="41" t="s">
        <v>12</v>
      </c>
      <c r="C47" s="60"/>
      <c r="D47" s="29"/>
      <c r="E47" s="65">
        <v>0</v>
      </c>
      <c r="F47" s="65">
        <v>0</v>
      </c>
      <c r="G47" s="44"/>
      <c r="H47" s="44"/>
      <c r="I47" s="44"/>
      <c r="J47" s="44"/>
      <c r="K47" s="45"/>
      <c r="L47" s="44"/>
      <c r="M47" s="44"/>
      <c r="N47" s="44"/>
      <c r="O47" s="44"/>
      <c r="P47" s="44"/>
      <c r="Q47" s="45">
        <f t="shared" si="5"/>
        <v>0</v>
      </c>
    </row>
    <row r="48" spans="1:17" ht="15.5" hidden="1" x14ac:dyDescent="0.35">
      <c r="B48" s="43" t="s">
        <v>13</v>
      </c>
      <c r="C48" s="58"/>
      <c r="D48" s="29"/>
      <c r="E48" s="45">
        <v>0</v>
      </c>
      <c r="F48" s="45">
        <v>0</v>
      </c>
      <c r="G48" s="44"/>
      <c r="H48" s="44"/>
      <c r="I48" s="44"/>
      <c r="J48" s="44"/>
      <c r="K48" s="45"/>
      <c r="L48" s="44"/>
      <c r="M48" s="44"/>
      <c r="N48" s="44"/>
      <c r="O48" s="44"/>
      <c r="P48" s="44"/>
      <c r="Q48" s="45">
        <f t="shared" si="5"/>
        <v>0</v>
      </c>
    </row>
    <row r="49" spans="1:17" ht="15.5" hidden="1" x14ac:dyDescent="0.35">
      <c r="B49" s="43" t="s">
        <v>14</v>
      </c>
      <c r="C49" s="58"/>
      <c r="D49" s="29"/>
      <c r="E49" s="45">
        <v>0</v>
      </c>
      <c r="F49" s="45">
        <v>0</v>
      </c>
      <c r="G49" s="44"/>
      <c r="H49" s="44"/>
      <c r="I49" s="44"/>
      <c r="J49" s="44"/>
      <c r="K49" s="45"/>
      <c r="L49" s="44"/>
      <c r="M49" s="44"/>
      <c r="N49" s="44"/>
      <c r="O49" s="44"/>
      <c r="P49" s="44"/>
      <c r="Q49" s="45">
        <f t="shared" si="5"/>
        <v>0</v>
      </c>
    </row>
    <row r="50" spans="1:17" ht="15.5" hidden="1" x14ac:dyDescent="0.35">
      <c r="B50" s="43" t="s">
        <v>15</v>
      </c>
      <c r="C50" s="58"/>
      <c r="D50" s="29"/>
      <c r="E50" s="45">
        <v>0</v>
      </c>
      <c r="F50" s="45">
        <v>0</v>
      </c>
      <c r="G50" s="44"/>
      <c r="H50" s="44"/>
      <c r="I50" s="44"/>
      <c r="J50" s="44"/>
      <c r="K50" s="45"/>
      <c r="L50" s="44"/>
      <c r="M50" s="44"/>
      <c r="N50" s="44"/>
      <c r="O50" s="44"/>
      <c r="P50" s="44"/>
      <c r="Q50" s="45">
        <f t="shared" si="5"/>
        <v>0</v>
      </c>
    </row>
    <row r="51" spans="1:17" ht="15.5" hidden="1" x14ac:dyDescent="0.35">
      <c r="B51" s="43" t="s">
        <v>16</v>
      </c>
      <c r="C51" s="58"/>
      <c r="D51" s="29"/>
      <c r="E51" s="45">
        <v>0</v>
      </c>
      <c r="F51" s="45">
        <v>0</v>
      </c>
      <c r="G51" s="44"/>
      <c r="H51" s="44"/>
      <c r="I51" s="44"/>
      <c r="J51" s="44"/>
      <c r="K51" s="45"/>
      <c r="L51" s="44"/>
      <c r="M51" s="44"/>
      <c r="N51" s="44"/>
      <c r="O51" s="44"/>
      <c r="P51" s="44"/>
      <c r="Q51" s="45">
        <f t="shared" si="5"/>
        <v>0</v>
      </c>
    </row>
    <row r="52" spans="1:17" ht="15.5" hidden="1" x14ac:dyDescent="0.35">
      <c r="B52" s="43" t="s">
        <v>17</v>
      </c>
      <c r="C52" s="58"/>
      <c r="D52" s="29"/>
      <c r="E52" s="45">
        <v>0</v>
      </c>
      <c r="F52" s="45">
        <v>0</v>
      </c>
      <c r="G52" s="44"/>
      <c r="H52" s="44"/>
      <c r="I52" s="44"/>
      <c r="J52" s="44"/>
      <c r="K52" s="45"/>
      <c r="L52" s="44"/>
      <c r="M52" s="44"/>
      <c r="N52" s="44"/>
      <c r="O52" s="44"/>
      <c r="P52" s="44"/>
      <c r="Q52" s="45">
        <f t="shared" si="5"/>
        <v>0</v>
      </c>
    </row>
    <row r="53" spans="1:17" ht="15.5" hidden="1" x14ac:dyDescent="0.35">
      <c r="B53" s="43" t="s">
        <v>18</v>
      </c>
      <c r="C53" s="58"/>
      <c r="D53" s="29"/>
      <c r="E53" s="45">
        <v>0</v>
      </c>
      <c r="F53" s="45">
        <v>0</v>
      </c>
      <c r="G53" s="44"/>
      <c r="H53" s="44"/>
      <c r="I53" s="44"/>
      <c r="J53" s="44"/>
      <c r="K53" s="45"/>
      <c r="L53" s="44"/>
      <c r="M53" s="44"/>
      <c r="N53" s="44"/>
      <c r="O53" s="44"/>
      <c r="P53" s="44"/>
      <c r="Q53" s="45">
        <f t="shared" si="5"/>
        <v>0</v>
      </c>
    </row>
    <row r="54" spans="1:17" s="39" customFormat="1" ht="15.5" x14ac:dyDescent="0.35">
      <c r="B54" s="41" t="s">
        <v>19</v>
      </c>
      <c r="C54" s="62">
        <f>+SUM(C55:C63)</f>
        <v>43600000</v>
      </c>
      <c r="D54" s="28">
        <f>D55+D56+D57+D58+D59+D60+D61+D62+D63</f>
        <v>18600000</v>
      </c>
      <c r="E54" s="28">
        <f t="shared" ref="E54:O54" si="6">E55+E56+E57+E58+E59+E60+E61+E62+E63</f>
        <v>59697.919999999998</v>
      </c>
      <c r="F54" s="28">
        <f>+SUM(F55:F63)</f>
        <v>0</v>
      </c>
      <c r="G54" s="28">
        <f t="shared" si="6"/>
        <v>0</v>
      </c>
      <c r="H54" s="28">
        <f t="shared" si="6"/>
        <v>0</v>
      </c>
      <c r="I54" s="28">
        <f t="shared" si="6"/>
        <v>0</v>
      </c>
      <c r="J54" s="28">
        <f t="shared" si="6"/>
        <v>0</v>
      </c>
      <c r="K54" s="28">
        <f t="shared" si="6"/>
        <v>0</v>
      </c>
      <c r="L54" s="28">
        <f t="shared" si="6"/>
        <v>0</v>
      </c>
      <c r="M54" s="28">
        <f t="shared" si="6"/>
        <v>0</v>
      </c>
      <c r="N54" s="28">
        <f t="shared" si="6"/>
        <v>0</v>
      </c>
      <c r="O54" s="28">
        <f t="shared" si="6"/>
        <v>0</v>
      </c>
      <c r="P54" s="28">
        <f>+SUM(P55:P63)</f>
        <v>0</v>
      </c>
      <c r="Q54" s="65">
        <f>+SUM(Q55:Q63)</f>
        <v>59697.919999999998</v>
      </c>
    </row>
    <row r="55" spans="1:17" ht="15.5" x14ac:dyDescent="0.35">
      <c r="A55" t="s">
        <v>156</v>
      </c>
      <c r="B55" s="43" t="s">
        <v>173</v>
      </c>
      <c r="C55" s="58">
        <f>+'P1 Presupuesto Aprobado'!D54</f>
        <v>9100000</v>
      </c>
      <c r="D55" s="29">
        <f>+'P1 Presupuesto Aprobado'!E54</f>
        <v>9100000</v>
      </c>
      <c r="E55" s="45">
        <f>+'P2 Presupuesto Aprobado-Ejec '!E55</f>
        <v>29197.919999999998</v>
      </c>
      <c r="F55" s="45">
        <f>+'P2 Presupuesto Aprobado-Ejec '!F55</f>
        <v>0</v>
      </c>
      <c r="G55" s="45">
        <f>+'P2 Presupuesto Aprobado-Ejec '!G55</f>
        <v>0</v>
      </c>
      <c r="H55" s="45">
        <f>+'P2 Presupuesto Aprobado-Ejec '!H55</f>
        <v>0</v>
      </c>
      <c r="I55" s="45">
        <f>+'P2 Presupuesto Aprobado-Ejec '!I55</f>
        <v>0</v>
      </c>
      <c r="J55" s="45">
        <f>+'P2 Presupuesto Aprobado-Ejec '!J55</f>
        <v>0</v>
      </c>
      <c r="K55" s="45">
        <f>+'P2 Presupuesto Aprobado-Ejec '!K55</f>
        <v>0</v>
      </c>
      <c r="L55" s="45">
        <f>+'P2 Presupuesto Aprobado-Ejec '!L55</f>
        <v>0</v>
      </c>
      <c r="M55" s="45">
        <f>+'P2 Presupuesto Aprobado-Ejec '!M55</f>
        <v>0</v>
      </c>
      <c r="N55" s="45">
        <f>+'P2 Presupuesto Aprobado-Ejec '!N55</f>
        <v>0</v>
      </c>
      <c r="O55" s="45">
        <f>+'P2 Presupuesto Aprobado-Ejec '!O55</f>
        <v>0</v>
      </c>
      <c r="P55" s="45">
        <f>+'P2 Presupuesto Aprobado-Ejec '!P55</f>
        <v>0</v>
      </c>
      <c r="Q55" s="45">
        <f>+'P2 Presupuesto Aprobado-Ejec '!Q55</f>
        <v>29197.919999999998</v>
      </c>
    </row>
    <row r="56" spans="1:17" ht="15.5" x14ac:dyDescent="0.35">
      <c r="A56" t="s">
        <v>157</v>
      </c>
      <c r="B56" s="43" t="s">
        <v>172</v>
      </c>
      <c r="C56" s="58">
        <f>+'P1 Presupuesto Aprobado'!D55</f>
        <v>200000</v>
      </c>
      <c r="D56" s="29">
        <f>+'P1 Presupuesto Aprobado'!E55</f>
        <v>200000</v>
      </c>
      <c r="E56" s="45">
        <f>+'P2 Presupuesto Aprobado-Ejec '!E56</f>
        <v>0</v>
      </c>
      <c r="F56" s="45">
        <f>+'P2 Presupuesto Aprobado-Ejec '!F56</f>
        <v>0</v>
      </c>
      <c r="G56" s="45">
        <f>+'P2 Presupuesto Aprobado-Ejec '!G56</f>
        <v>0</v>
      </c>
      <c r="H56" s="45">
        <f>+'P2 Presupuesto Aprobado-Ejec '!H56</f>
        <v>0</v>
      </c>
      <c r="I56" s="45">
        <f>+'P2 Presupuesto Aprobado-Ejec '!I56</f>
        <v>0</v>
      </c>
      <c r="J56" s="45">
        <f>+'P2 Presupuesto Aprobado-Ejec '!J56</f>
        <v>0</v>
      </c>
      <c r="K56" s="45">
        <f>+'P2 Presupuesto Aprobado-Ejec '!K56</f>
        <v>0</v>
      </c>
      <c r="L56" s="45">
        <f>+'P2 Presupuesto Aprobado-Ejec '!L56</f>
        <v>0</v>
      </c>
      <c r="M56" s="45">
        <f>+'P2 Presupuesto Aprobado-Ejec '!M56</f>
        <v>0</v>
      </c>
      <c r="N56" s="45">
        <f>+'P2 Presupuesto Aprobado-Ejec '!N56</f>
        <v>0</v>
      </c>
      <c r="O56" s="45">
        <f>+'P2 Presupuesto Aprobado-Ejec '!O56</f>
        <v>0</v>
      </c>
      <c r="P56" s="45">
        <f>+'P2 Presupuesto Aprobado-Ejec '!P56</f>
        <v>0</v>
      </c>
      <c r="Q56" s="45">
        <f>+'P2 Presupuesto Aprobado-Ejec '!Q56</f>
        <v>0</v>
      </c>
    </row>
    <row r="57" spans="1:17" ht="15.5" x14ac:dyDescent="0.35">
      <c r="A57" t="s">
        <v>158</v>
      </c>
      <c r="B57" s="43" t="s">
        <v>171</v>
      </c>
      <c r="C57" s="58">
        <f>+'P1 Presupuesto Aprobado'!D56</f>
        <v>0</v>
      </c>
      <c r="D57" s="29">
        <f>+'P1 Presupuesto Aprobado'!E56</f>
        <v>0</v>
      </c>
      <c r="E57" s="45">
        <f>+'P2 Presupuesto Aprobado-Ejec '!E57</f>
        <v>0</v>
      </c>
      <c r="F57" s="45">
        <f>+'P2 Presupuesto Aprobado-Ejec '!F57</f>
        <v>0</v>
      </c>
      <c r="G57" s="45">
        <f>+'P2 Presupuesto Aprobado-Ejec '!G57</f>
        <v>0</v>
      </c>
      <c r="H57" s="45">
        <f>+'P2 Presupuesto Aprobado-Ejec '!H57</f>
        <v>0</v>
      </c>
      <c r="I57" s="45">
        <f>+'P2 Presupuesto Aprobado-Ejec '!I57</f>
        <v>0</v>
      </c>
      <c r="J57" s="45">
        <f>+'P2 Presupuesto Aprobado-Ejec '!J57</f>
        <v>0</v>
      </c>
      <c r="K57" s="45">
        <f>+'P2 Presupuesto Aprobado-Ejec '!K57</f>
        <v>0</v>
      </c>
      <c r="L57" s="45">
        <f>+'P2 Presupuesto Aprobado-Ejec '!L57</f>
        <v>0</v>
      </c>
      <c r="M57" s="45">
        <f>+'P2 Presupuesto Aprobado-Ejec '!M57</f>
        <v>0</v>
      </c>
      <c r="N57" s="45">
        <f>+'P2 Presupuesto Aprobado-Ejec '!N57</f>
        <v>0</v>
      </c>
      <c r="O57" s="45">
        <f>+'P2 Presupuesto Aprobado-Ejec '!O57</f>
        <v>0</v>
      </c>
      <c r="P57" s="45">
        <f>+'P2 Presupuesto Aprobado-Ejec '!P57</f>
        <v>0</v>
      </c>
      <c r="Q57" s="45">
        <f>+'P2 Presupuesto Aprobado-Ejec '!Q57</f>
        <v>0</v>
      </c>
    </row>
    <row r="58" spans="1:17" ht="15.5" x14ac:dyDescent="0.35">
      <c r="A58" t="s">
        <v>159</v>
      </c>
      <c r="B58" s="43" t="s">
        <v>170</v>
      </c>
      <c r="C58" s="58">
        <f>+'P1 Presupuesto Aprobado'!D57</f>
        <v>3000000</v>
      </c>
      <c r="D58" s="29">
        <f>+'P1 Presupuesto Aprobado'!E57</f>
        <v>3000000</v>
      </c>
      <c r="E58" s="45">
        <f>+'P2 Presupuesto Aprobado-Ejec '!E58</f>
        <v>0</v>
      </c>
      <c r="F58" s="45">
        <f>+'P2 Presupuesto Aprobado-Ejec '!F58</f>
        <v>0</v>
      </c>
      <c r="G58" s="45">
        <f>+'P2 Presupuesto Aprobado-Ejec '!G58</f>
        <v>0</v>
      </c>
      <c r="H58" s="45">
        <f>+'P2 Presupuesto Aprobado-Ejec '!H58</f>
        <v>0</v>
      </c>
      <c r="I58" s="45">
        <f>+'P2 Presupuesto Aprobado-Ejec '!I58</f>
        <v>0</v>
      </c>
      <c r="J58" s="45">
        <f>+'P2 Presupuesto Aprobado-Ejec '!J58</f>
        <v>0</v>
      </c>
      <c r="K58" s="45">
        <f>+'P2 Presupuesto Aprobado-Ejec '!K58</f>
        <v>0</v>
      </c>
      <c r="L58" s="45">
        <f>+'P2 Presupuesto Aprobado-Ejec '!L58</f>
        <v>0</v>
      </c>
      <c r="M58" s="45">
        <f>+'P2 Presupuesto Aprobado-Ejec '!M58</f>
        <v>0</v>
      </c>
      <c r="N58" s="45">
        <f>+'P2 Presupuesto Aprobado-Ejec '!N58</f>
        <v>0</v>
      </c>
      <c r="O58" s="45">
        <f>+'P2 Presupuesto Aprobado-Ejec '!O58</f>
        <v>0</v>
      </c>
      <c r="P58" s="45">
        <f>+'P2 Presupuesto Aprobado-Ejec '!P58</f>
        <v>0</v>
      </c>
      <c r="Q58" s="45">
        <f>+'P2 Presupuesto Aprobado-Ejec '!Q58</f>
        <v>0</v>
      </c>
    </row>
    <row r="59" spans="1:17" ht="15.5" x14ac:dyDescent="0.35">
      <c r="A59" t="s">
        <v>160</v>
      </c>
      <c r="B59" s="43" t="s">
        <v>165</v>
      </c>
      <c r="C59" s="58">
        <f>+'P1 Presupuesto Aprobado'!D58</f>
        <v>3200000</v>
      </c>
      <c r="D59" s="29">
        <f>+'P1 Presupuesto Aprobado'!E58</f>
        <v>3200000</v>
      </c>
      <c r="E59" s="45">
        <f>+'P2 Presupuesto Aprobado-Ejec '!E59</f>
        <v>30500</v>
      </c>
      <c r="F59" s="45">
        <f>+'P2 Presupuesto Aprobado-Ejec '!F59</f>
        <v>0</v>
      </c>
      <c r="G59" s="45">
        <f>+'P2 Presupuesto Aprobado-Ejec '!G59</f>
        <v>0</v>
      </c>
      <c r="H59" s="45">
        <f>+'P2 Presupuesto Aprobado-Ejec '!H59</f>
        <v>0</v>
      </c>
      <c r="I59" s="45">
        <f>+'P2 Presupuesto Aprobado-Ejec '!I59</f>
        <v>0</v>
      </c>
      <c r="J59" s="45">
        <f>+'P2 Presupuesto Aprobado-Ejec '!J59</f>
        <v>0</v>
      </c>
      <c r="K59" s="45">
        <f>+'P2 Presupuesto Aprobado-Ejec '!K59</f>
        <v>0</v>
      </c>
      <c r="L59" s="45">
        <f>+'P2 Presupuesto Aprobado-Ejec '!L59</f>
        <v>0</v>
      </c>
      <c r="M59" s="45">
        <f>+'P2 Presupuesto Aprobado-Ejec '!M59</f>
        <v>0</v>
      </c>
      <c r="N59" s="45">
        <f>+'P2 Presupuesto Aprobado-Ejec '!N59</f>
        <v>0</v>
      </c>
      <c r="O59" s="45">
        <f>+'P2 Presupuesto Aprobado-Ejec '!O59</f>
        <v>0</v>
      </c>
      <c r="P59" s="45">
        <f>+'P2 Presupuesto Aprobado-Ejec '!P59</f>
        <v>0</v>
      </c>
      <c r="Q59" s="45">
        <f>+'P2 Presupuesto Aprobado-Ejec '!Q59</f>
        <v>30500</v>
      </c>
    </row>
    <row r="60" spans="1:17" ht="15.5" x14ac:dyDescent="0.35">
      <c r="A60" t="s">
        <v>161</v>
      </c>
      <c r="B60" s="43" t="s">
        <v>166</v>
      </c>
      <c r="C60" s="58">
        <f>+'P1 Presupuesto Aprobado'!D59</f>
        <v>0</v>
      </c>
      <c r="D60" s="29">
        <f>+'P1 Presupuesto Aprobado'!E59</f>
        <v>0</v>
      </c>
      <c r="E60" s="45">
        <f>+'P2 Presupuesto Aprobado-Ejec '!E60</f>
        <v>0</v>
      </c>
      <c r="F60" s="45">
        <f>+'P2 Presupuesto Aprobado-Ejec '!F60</f>
        <v>0</v>
      </c>
      <c r="G60" s="45">
        <f>+'P2 Presupuesto Aprobado-Ejec '!G60</f>
        <v>0</v>
      </c>
      <c r="H60" s="45">
        <f>+'P2 Presupuesto Aprobado-Ejec '!H60</f>
        <v>0</v>
      </c>
      <c r="I60" s="45">
        <f>+'P2 Presupuesto Aprobado-Ejec '!I60</f>
        <v>0</v>
      </c>
      <c r="J60" s="45">
        <f>+'P2 Presupuesto Aprobado-Ejec '!J60</f>
        <v>0</v>
      </c>
      <c r="K60" s="45">
        <f>+'P2 Presupuesto Aprobado-Ejec '!K60</f>
        <v>0</v>
      </c>
      <c r="L60" s="45">
        <f>+'P2 Presupuesto Aprobado-Ejec '!L60</f>
        <v>0</v>
      </c>
      <c r="M60" s="45">
        <f>+'P2 Presupuesto Aprobado-Ejec '!M60</f>
        <v>0</v>
      </c>
      <c r="N60" s="45">
        <f>+'P2 Presupuesto Aprobado-Ejec '!N60</f>
        <v>0</v>
      </c>
      <c r="O60" s="45">
        <f>+'P2 Presupuesto Aprobado-Ejec '!O60</f>
        <v>0</v>
      </c>
      <c r="P60" s="45">
        <f>+'P2 Presupuesto Aprobado-Ejec '!P60</f>
        <v>0</v>
      </c>
      <c r="Q60" s="45">
        <f>+'P2 Presupuesto Aprobado-Ejec '!Q60</f>
        <v>0</v>
      </c>
    </row>
    <row r="61" spans="1:17" ht="15.5" x14ac:dyDescent="0.35">
      <c r="A61" t="s">
        <v>162</v>
      </c>
      <c r="B61" s="43" t="s">
        <v>167</v>
      </c>
      <c r="C61" s="58">
        <f>+'P1 Presupuesto Aprobado'!D60</f>
        <v>0</v>
      </c>
      <c r="D61" s="29">
        <f>+'P1 Presupuesto Aprobado'!E60</f>
        <v>0</v>
      </c>
      <c r="E61" s="45">
        <f>+'P2 Presupuesto Aprobado-Ejec '!E61</f>
        <v>0</v>
      </c>
      <c r="F61" s="45">
        <f>+'P2 Presupuesto Aprobado-Ejec '!F61</f>
        <v>0</v>
      </c>
      <c r="G61" s="45">
        <f>+'P2 Presupuesto Aprobado-Ejec '!G61</f>
        <v>0</v>
      </c>
      <c r="H61" s="45">
        <f>+'P2 Presupuesto Aprobado-Ejec '!H61</f>
        <v>0</v>
      </c>
      <c r="I61" s="45">
        <f>+'P2 Presupuesto Aprobado-Ejec '!I61</f>
        <v>0</v>
      </c>
      <c r="J61" s="45">
        <f>+'P2 Presupuesto Aprobado-Ejec '!J61</f>
        <v>0</v>
      </c>
      <c r="K61" s="45">
        <f>+'P2 Presupuesto Aprobado-Ejec '!K61</f>
        <v>0</v>
      </c>
      <c r="L61" s="45">
        <f>+'P2 Presupuesto Aprobado-Ejec '!L61</f>
        <v>0</v>
      </c>
      <c r="M61" s="45">
        <f>+'P2 Presupuesto Aprobado-Ejec '!M61</f>
        <v>0</v>
      </c>
      <c r="N61" s="45">
        <f>+'P2 Presupuesto Aprobado-Ejec '!N61</f>
        <v>0</v>
      </c>
      <c r="O61" s="45">
        <f>+'P2 Presupuesto Aprobado-Ejec '!O61</f>
        <v>0</v>
      </c>
      <c r="P61" s="45">
        <f>+'P2 Presupuesto Aprobado-Ejec '!P61</f>
        <v>0</v>
      </c>
      <c r="Q61" s="45">
        <f>+'P2 Presupuesto Aprobado-Ejec '!Q61</f>
        <v>0</v>
      </c>
    </row>
    <row r="62" spans="1:17" ht="15.5" x14ac:dyDescent="0.35">
      <c r="A62" t="s">
        <v>163</v>
      </c>
      <c r="B62" s="43" t="s">
        <v>168</v>
      </c>
      <c r="C62" s="58">
        <f>+'P1 Presupuesto Aprobado'!D61</f>
        <v>0</v>
      </c>
      <c r="D62" s="29">
        <f>+'P1 Presupuesto Aprobado'!E61</f>
        <v>0</v>
      </c>
      <c r="E62" s="45">
        <f>+'P2 Presupuesto Aprobado-Ejec '!E62</f>
        <v>0</v>
      </c>
      <c r="F62" s="45">
        <f>+'P2 Presupuesto Aprobado-Ejec '!F62</f>
        <v>0</v>
      </c>
      <c r="G62" s="45">
        <f>+'P2 Presupuesto Aprobado-Ejec '!G62</f>
        <v>0</v>
      </c>
      <c r="H62" s="45">
        <f>+'P2 Presupuesto Aprobado-Ejec '!H62</f>
        <v>0</v>
      </c>
      <c r="I62" s="45">
        <f>+'P2 Presupuesto Aprobado-Ejec '!I62</f>
        <v>0</v>
      </c>
      <c r="J62" s="45">
        <f>+'P2 Presupuesto Aprobado-Ejec '!J62</f>
        <v>0</v>
      </c>
      <c r="K62" s="45">
        <f>+'P2 Presupuesto Aprobado-Ejec '!K62</f>
        <v>0</v>
      </c>
      <c r="L62" s="45">
        <f>+'P2 Presupuesto Aprobado-Ejec '!L62</f>
        <v>0</v>
      </c>
      <c r="M62" s="45">
        <f>+'P2 Presupuesto Aprobado-Ejec '!M62</f>
        <v>0</v>
      </c>
      <c r="N62" s="45">
        <f>+'P2 Presupuesto Aprobado-Ejec '!N62</f>
        <v>0</v>
      </c>
      <c r="O62" s="45">
        <f>+'P2 Presupuesto Aprobado-Ejec '!O62</f>
        <v>0</v>
      </c>
      <c r="P62" s="45">
        <f>+'P2 Presupuesto Aprobado-Ejec '!P62</f>
        <v>0</v>
      </c>
      <c r="Q62" s="45">
        <f>+'P2 Presupuesto Aprobado-Ejec '!Q62</f>
        <v>0</v>
      </c>
    </row>
    <row r="63" spans="1:17" ht="15.5" x14ac:dyDescent="0.35">
      <c r="A63" t="s">
        <v>164</v>
      </c>
      <c r="B63" s="43" t="s">
        <v>169</v>
      </c>
      <c r="C63" s="58">
        <f>+'P1 Presupuesto Aprobado'!D62</f>
        <v>28100000</v>
      </c>
      <c r="D63" s="29">
        <f>+'P1 Presupuesto Aprobado'!E62</f>
        <v>3100000</v>
      </c>
      <c r="E63" s="45">
        <f>+'P2 Presupuesto Aprobado-Ejec '!E63</f>
        <v>0</v>
      </c>
      <c r="F63" s="45">
        <f>+'P2 Presupuesto Aprobado-Ejec '!F63</f>
        <v>0</v>
      </c>
      <c r="G63" s="45">
        <f>+'P2 Presupuesto Aprobado-Ejec '!G63</f>
        <v>0</v>
      </c>
      <c r="H63" s="45">
        <f>+'P2 Presupuesto Aprobado-Ejec '!H63</f>
        <v>0</v>
      </c>
      <c r="I63" s="45">
        <f>+'P2 Presupuesto Aprobado-Ejec '!I63</f>
        <v>0</v>
      </c>
      <c r="J63" s="45">
        <f>+'P2 Presupuesto Aprobado-Ejec '!J63</f>
        <v>0</v>
      </c>
      <c r="K63" s="45">
        <f>+'P2 Presupuesto Aprobado-Ejec '!K63</f>
        <v>0</v>
      </c>
      <c r="L63" s="45">
        <f>+'P2 Presupuesto Aprobado-Ejec '!L63</f>
        <v>0</v>
      </c>
      <c r="M63" s="45">
        <f>+'P2 Presupuesto Aprobado-Ejec '!M63</f>
        <v>0</v>
      </c>
      <c r="N63" s="45">
        <f>+'P2 Presupuesto Aprobado-Ejec '!N63</f>
        <v>0</v>
      </c>
      <c r="O63" s="45">
        <f>+'P2 Presupuesto Aprobado-Ejec '!O63</f>
        <v>0</v>
      </c>
      <c r="P63" s="45">
        <f>+'P2 Presupuesto Aprobado-Ejec '!P63</f>
        <v>0</v>
      </c>
      <c r="Q63" s="45">
        <f>+'P2 Presupuesto Aprobado-Ejec '!Q63</f>
        <v>0</v>
      </c>
    </row>
    <row r="64" spans="1:17" ht="15.5" hidden="1" x14ac:dyDescent="0.35">
      <c r="B64" s="41" t="s">
        <v>20</v>
      </c>
      <c r="C64" s="55"/>
      <c r="D64" s="28">
        <f>+D65</f>
        <v>0</v>
      </c>
      <c r="E64" s="44"/>
      <c r="F64" s="45">
        <f>+'P2 Presupuesto Aprobado-Ejec '!F64</f>
        <v>0</v>
      </c>
      <c r="G64" s="44"/>
      <c r="H64" s="45">
        <f>+'P2 Presupuesto Aprobado-Ejec '!H64</f>
        <v>0</v>
      </c>
      <c r="I64" s="44"/>
      <c r="J64" s="44"/>
      <c r="K64" s="47">
        <f>+'P2 Presupuesto Aprobado-Ejec '!K64</f>
        <v>0</v>
      </c>
      <c r="L64" s="44"/>
      <c r="M64" s="44"/>
      <c r="N64" s="44"/>
      <c r="O64" s="45">
        <f>+'P2 Presupuesto Aprobado-Ejec '!O64</f>
        <v>0</v>
      </c>
      <c r="P64" s="45">
        <f>+'P2 Presupuesto Aprobado-Ejec '!P64</f>
        <v>0</v>
      </c>
      <c r="Q64" s="44">
        <f t="shared" ref="Q64:Q84" si="7">SUM(F64:O64)</f>
        <v>0</v>
      </c>
    </row>
    <row r="65" spans="2:17" ht="15.5" hidden="1" x14ac:dyDescent="0.35">
      <c r="B65" s="43" t="s">
        <v>21</v>
      </c>
      <c r="C65" s="63"/>
      <c r="D65" s="29"/>
      <c r="E65" s="44"/>
      <c r="F65" s="45">
        <f>+'P2 Presupuesto Aprobado-Ejec '!F65</f>
        <v>0</v>
      </c>
      <c r="G65" s="44"/>
      <c r="H65" s="45">
        <f>+'P2 Presupuesto Aprobado-Ejec '!H65</f>
        <v>0</v>
      </c>
      <c r="I65" s="44"/>
      <c r="J65" s="44"/>
      <c r="K65" s="47">
        <f>+'P2 Presupuesto Aprobado-Ejec '!K65</f>
        <v>0</v>
      </c>
      <c r="L65" s="44">
        <v>0</v>
      </c>
      <c r="M65" s="44"/>
      <c r="N65" s="44"/>
      <c r="O65" s="45">
        <f>+'P2 Presupuesto Aprobado-Ejec '!O65</f>
        <v>0</v>
      </c>
      <c r="P65" s="45">
        <f>+'P2 Presupuesto Aprobado-Ejec '!P65</f>
        <v>0</v>
      </c>
      <c r="Q65" s="44">
        <f t="shared" si="7"/>
        <v>0</v>
      </c>
    </row>
    <row r="66" spans="2:17" ht="15.5" hidden="1" x14ac:dyDescent="0.35">
      <c r="B66" s="43" t="s">
        <v>22</v>
      </c>
      <c r="C66" s="63"/>
      <c r="D66" s="29"/>
      <c r="E66" s="44"/>
      <c r="F66" s="45">
        <f>+'P2 Presupuesto Aprobado-Ejec '!F66</f>
        <v>0</v>
      </c>
      <c r="G66" s="44"/>
      <c r="H66" s="45">
        <f>+'P2 Presupuesto Aprobado-Ejec '!H66</f>
        <v>0</v>
      </c>
      <c r="I66" s="44"/>
      <c r="J66" s="44"/>
      <c r="K66" s="47">
        <f>+'P2 Presupuesto Aprobado-Ejec '!K66</f>
        <v>0</v>
      </c>
      <c r="L66" s="44"/>
      <c r="M66" s="44"/>
      <c r="N66" s="44"/>
      <c r="O66" s="45">
        <f>+'P2 Presupuesto Aprobado-Ejec '!O66</f>
        <v>0</v>
      </c>
      <c r="P66" s="45">
        <f>+'P2 Presupuesto Aprobado-Ejec '!P66</f>
        <v>0</v>
      </c>
      <c r="Q66" s="44">
        <f t="shared" si="7"/>
        <v>0</v>
      </c>
    </row>
    <row r="67" spans="2:17" ht="15.5" hidden="1" x14ac:dyDescent="0.35">
      <c r="B67" s="43" t="s">
        <v>23</v>
      </c>
      <c r="C67" s="63"/>
      <c r="D67" s="29"/>
      <c r="E67" s="44"/>
      <c r="F67" s="45">
        <f>+'P2 Presupuesto Aprobado-Ejec '!F67</f>
        <v>0</v>
      </c>
      <c r="G67" s="44"/>
      <c r="H67" s="45">
        <f>+'P2 Presupuesto Aprobado-Ejec '!H67</f>
        <v>0</v>
      </c>
      <c r="I67" s="44"/>
      <c r="J67" s="44"/>
      <c r="K67" s="47">
        <f>+'P2 Presupuesto Aprobado-Ejec '!K67</f>
        <v>0</v>
      </c>
      <c r="L67" s="44"/>
      <c r="M67" s="44"/>
      <c r="N67" s="44"/>
      <c r="O67" s="45">
        <f>+'P2 Presupuesto Aprobado-Ejec '!O67</f>
        <v>0</v>
      </c>
      <c r="P67" s="45">
        <f>+'P2 Presupuesto Aprobado-Ejec '!P67</f>
        <v>0</v>
      </c>
      <c r="Q67" s="44">
        <f t="shared" si="7"/>
        <v>0</v>
      </c>
    </row>
    <row r="68" spans="2:17" ht="15.5" hidden="1" x14ac:dyDescent="0.35">
      <c r="B68" s="43" t="s">
        <v>24</v>
      </c>
      <c r="C68" s="63"/>
      <c r="D68" s="29"/>
      <c r="E68" s="44"/>
      <c r="F68" s="45">
        <f>+'P2 Presupuesto Aprobado-Ejec '!F68</f>
        <v>0</v>
      </c>
      <c r="G68" s="44"/>
      <c r="H68" s="45">
        <f>+'P2 Presupuesto Aprobado-Ejec '!H68</f>
        <v>0</v>
      </c>
      <c r="I68" s="44"/>
      <c r="J68" s="44"/>
      <c r="K68" s="47">
        <f>+'P2 Presupuesto Aprobado-Ejec '!K68</f>
        <v>0</v>
      </c>
      <c r="L68" s="44"/>
      <c r="M68" s="44"/>
      <c r="N68" s="44"/>
      <c r="O68" s="45">
        <f>+'P2 Presupuesto Aprobado-Ejec '!O68</f>
        <v>0</v>
      </c>
      <c r="P68" s="45">
        <f>+'P2 Presupuesto Aprobado-Ejec '!P68</f>
        <v>0</v>
      </c>
      <c r="Q68" s="44">
        <f t="shared" si="7"/>
        <v>0</v>
      </c>
    </row>
    <row r="69" spans="2:17" ht="15.5" hidden="1" x14ac:dyDescent="0.35">
      <c r="B69" s="41" t="s">
        <v>25</v>
      </c>
      <c r="C69" s="55"/>
      <c r="D69" s="29"/>
      <c r="E69" s="44"/>
      <c r="F69" s="45">
        <f>+'P2 Presupuesto Aprobado-Ejec '!F69</f>
        <v>0</v>
      </c>
      <c r="G69" s="44"/>
      <c r="H69" s="45">
        <f>+'P2 Presupuesto Aprobado-Ejec '!H69</f>
        <v>0</v>
      </c>
      <c r="I69" s="44"/>
      <c r="J69" s="44"/>
      <c r="K69" s="47">
        <f>+'P2 Presupuesto Aprobado-Ejec '!K69</f>
        <v>0</v>
      </c>
      <c r="L69" s="44"/>
      <c r="M69" s="44"/>
      <c r="N69" s="44"/>
      <c r="O69" s="45">
        <f>+'P2 Presupuesto Aprobado-Ejec '!O69</f>
        <v>0</v>
      </c>
      <c r="P69" s="45">
        <f>+'P2 Presupuesto Aprobado-Ejec '!P69</f>
        <v>0</v>
      </c>
      <c r="Q69" s="44">
        <f t="shared" si="7"/>
        <v>0</v>
      </c>
    </row>
    <row r="70" spans="2:17" ht="15.5" hidden="1" x14ac:dyDescent="0.35">
      <c r="B70" s="43" t="s">
        <v>26</v>
      </c>
      <c r="C70" s="63"/>
      <c r="D70" s="29"/>
      <c r="E70" s="44"/>
      <c r="F70" s="45">
        <f>+'P2 Presupuesto Aprobado-Ejec '!F70</f>
        <v>0</v>
      </c>
      <c r="G70" s="44"/>
      <c r="H70" s="45">
        <f>+'P2 Presupuesto Aprobado-Ejec '!H70</f>
        <v>0</v>
      </c>
      <c r="I70" s="44"/>
      <c r="J70" s="44"/>
      <c r="K70" s="47">
        <f>+'P2 Presupuesto Aprobado-Ejec '!K70</f>
        <v>0</v>
      </c>
      <c r="L70" s="44"/>
      <c r="M70" s="44"/>
      <c r="N70" s="44"/>
      <c r="O70" s="45">
        <f>+'P2 Presupuesto Aprobado-Ejec '!O70</f>
        <v>0</v>
      </c>
      <c r="P70" s="45">
        <f>+'P2 Presupuesto Aprobado-Ejec '!P70</f>
        <v>0</v>
      </c>
      <c r="Q70" s="44">
        <f t="shared" si="7"/>
        <v>0</v>
      </c>
    </row>
    <row r="71" spans="2:17" ht="15.5" hidden="1" x14ac:dyDescent="0.35">
      <c r="B71" s="43" t="s">
        <v>27</v>
      </c>
      <c r="C71" s="63"/>
      <c r="D71" s="29"/>
      <c r="E71" s="44"/>
      <c r="F71" s="45">
        <f>+'P2 Presupuesto Aprobado-Ejec '!F71</f>
        <v>0</v>
      </c>
      <c r="G71" s="44"/>
      <c r="H71" s="45">
        <f>+'P2 Presupuesto Aprobado-Ejec '!H71</f>
        <v>0</v>
      </c>
      <c r="I71" s="44"/>
      <c r="J71" s="44"/>
      <c r="K71" s="47">
        <f>+'P2 Presupuesto Aprobado-Ejec '!K71</f>
        <v>0</v>
      </c>
      <c r="L71" s="44"/>
      <c r="M71" s="44"/>
      <c r="N71" s="44"/>
      <c r="O71" s="45">
        <f>+'P2 Presupuesto Aprobado-Ejec '!O71</f>
        <v>0</v>
      </c>
      <c r="P71" s="45">
        <f>+'P2 Presupuesto Aprobado-Ejec '!P71</f>
        <v>0</v>
      </c>
      <c r="Q71" s="44">
        <f t="shared" si="7"/>
        <v>0</v>
      </c>
    </row>
    <row r="72" spans="2:17" ht="15.5" hidden="1" x14ac:dyDescent="0.35">
      <c r="B72" s="41" t="s">
        <v>28</v>
      </c>
      <c r="C72" s="55"/>
      <c r="D72" s="29"/>
      <c r="E72" s="44"/>
      <c r="F72" s="45">
        <f>+'P2 Presupuesto Aprobado-Ejec '!F72</f>
        <v>0</v>
      </c>
      <c r="G72" s="44"/>
      <c r="H72" s="45">
        <f>+'P2 Presupuesto Aprobado-Ejec '!H72</f>
        <v>0</v>
      </c>
      <c r="I72" s="44"/>
      <c r="J72" s="44"/>
      <c r="K72" s="47">
        <f>+'P2 Presupuesto Aprobado-Ejec '!K72</f>
        <v>0</v>
      </c>
      <c r="L72" s="44"/>
      <c r="M72" s="44"/>
      <c r="N72" s="44"/>
      <c r="O72" s="45">
        <f>+'P2 Presupuesto Aprobado-Ejec '!O72</f>
        <v>0</v>
      </c>
      <c r="P72" s="45">
        <f>+'P2 Presupuesto Aprobado-Ejec '!P72</f>
        <v>0</v>
      </c>
      <c r="Q72" s="44">
        <f t="shared" si="7"/>
        <v>0</v>
      </c>
    </row>
    <row r="73" spans="2:17" ht="15.5" hidden="1" x14ac:dyDescent="0.35">
      <c r="B73" s="43" t="s">
        <v>29</v>
      </c>
      <c r="C73" s="63"/>
      <c r="D73" s="29"/>
      <c r="E73" s="44"/>
      <c r="F73" s="45">
        <f>+'P2 Presupuesto Aprobado-Ejec '!F73</f>
        <v>0</v>
      </c>
      <c r="G73" s="44"/>
      <c r="H73" s="45">
        <f>+'P2 Presupuesto Aprobado-Ejec '!H73</f>
        <v>0</v>
      </c>
      <c r="I73" s="44"/>
      <c r="J73" s="44"/>
      <c r="K73" s="47">
        <f>+'P2 Presupuesto Aprobado-Ejec '!K73</f>
        <v>0</v>
      </c>
      <c r="L73" s="44"/>
      <c r="M73" s="44"/>
      <c r="N73" s="44"/>
      <c r="O73" s="45">
        <f>+'P2 Presupuesto Aprobado-Ejec '!O73</f>
        <v>0</v>
      </c>
      <c r="P73" s="45">
        <f>+'P2 Presupuesto Aprobado-Ejec '!P73</f>
        <v>0</v>
      </c>
      <c r="Q73" s="44">
        <f t="shared" si="7"/>
        <v>0</v>
      </c>
    </row>
    <row r="74" spans="2:17" ht="15.5" hidden="1" x14ac:dyDescent="0.35">
      <c r="B74" s="43" t="s">
        <v>30</v>
      </c>
      <c r="C74" s="63"/>
      <c r="D74" s="29"/>
      <c r="E74" s="44"/>
      <c r="F74" s="45">
        <f>+'P2 Presupuesto Aprobado-Ejec '!F74</f>
        <v>0</v>
      </c>
      <c r="G74" s="44"/>
      <c r="H74" s="45">
        <f>+'P2 Presupuesto Aprobado-Ejec '!H74</f>
        <v>0</v>
      </c>
      <c r="I74" s="44"/>
      <c r="J74" s="44"/>
      <c r="K74" s="47">
        <f>+'P2 Presupuesto Aprobado-Ejec '!K74</f>
        <v>0</v>
      </c>
      <c r="L74" s="44"/>
      <c r="M74" s="44"/>
      <c r="N74" s="44"/>
      <c r="O74" s="45">
        <f>+'P2 Presupuesto Aprobado-Ejec '!O74</f>
        <v>0</v>
      </c>
      <c r="P74" s="45">
        <f>+'P2 Presupuesto Aprobado-Ejec '!P74</f>
        <v>0</v>
      </c>
      <c r="Q74" s="44">
        <f t="shared" si="7"/>
        <v>0</v>
      </c>
    </row>
    <row r="75" spans="2:17" ht="15.5" hidden="1" x14ac:dyDescent="0.35">
      <c r="B75" s="43" t="s">
        <v>31</v>
      </c>
      <c r="C75" s="63"/>
      <c r="D75" s="29"/>
      <c r="E75" s="44"/>
      <c r="F75" s="45">
        <f>+'P2 Presupuesto Aprobado-Ejec '!F75</f>
        <v>0</v>
      </c>
      <c r="G75" s="44"/>
      <c r="H75" s="45">
        <f>+'P2 Presupuesto Aprobado-Ejec '!H75</f>
        <v>0</v>
      </c>
      <c r="I75" s="44"/>
      <c r="J75" s="44"/>
      <c r="K75" s="47">
        <f>+'P2 Presupuesto Aprobado-Ejec '!K75</f>
        <v>0</v>
      </c>
      <c r="L75" s="44"/>
      <c r="M75" s="44"/>
      <c r="N75" s="44"/>
      <c r="O75" s="45">
        <f>+'P2 Presupuesto Aprobado-Ejec '!O75</f>
        <v>0</v>
      </c>
      <c r="P75" s="45">
        <f>+'P2 Presupuesto Aprobado-Ejec '!P75</f>
        <v>0</v>
      </c>
      <c r="Q75" s="44">
        <f t="shared" si="7"/>
        <v>0</v>
      </c>
    </row>
    <row r="76" spans="2:17" ht="15.5" hidden="1" x14ac:dyDescent="0.35">
      <c r="B76" s="36" t="s">
        <v>34</v>
      </c>
      <c r="C76" s="55"/>
      <c r="D76" s="28"/>
      <c r="E76" s="44"/>
      <c r="F76" s="45">
        <f>+'P2 Presupuesto Aprobado-Ejec '!F76</f>
        <v>0</v>
      </c>
      <c r="G76" s="44"/>
      <c r="H76" s="45">
        <f>+'P2 Presupuesto Aprobado-Ejec '!H76</f>
        <v>0</v>
      </c>
      <c r="I76" s="44"/>
      <c r="J76" s="44"/>
      <c r="K76" s="47">
        <f>+'P2 Presupuesto Aprobado-Ejec '!K76</f>
        <v>0</v>
      </c>
      <c r="L76" s="44"/>
      <c r="M76" s="44"/>
      <c r="N76" s="44"/>
      <c r="O76" s="45">
        <f>+'P2 Presupuesto Aprobado-Ejec '!O76</f>
        <v>0</v>
      </c>
      <c r="P76" s="45">
        <f>+'P2 Presupuesto Aprobado-Ejec '!P76</f>
        <v>0</v>
      </c>
      <c r="Q76" s="44">
        <f t="shared" si="7"/>
        <v>0</v>
      </c>
    </row>
    <row r="77" spans="2:17" ht="15.5" hidden="1" x14ac:dyDescent="0.35">
      <c r="B77" s="41" t="s">
        <v>35</v>
      </c>
      <c r="C77" s="55"/>
      <c r="D77" s="29"/>
      <c r="E77" s="44"/>
      <c r="F77" s="45">
        <f>+'P2 Presupuesto Aprobado-Ejec '!F77</f>
        <v>0</v>
      </c>
      <c r="G77" s="44"/>
      <c r="H77" s="45">
        <f>+'P2 Presupuesto Aprobado-Ejec '!H77</f>
        <v>0</v>
      </c>
      <c r="I77" s="44"/>
      <c r="J77" s="44"/>
      <c r="K77" s="47">
        <f>+'P2 Presupuesto Aprobado-Ejec '!K77</f>
        <v>0</v>
      </c>
      <c r="L77" s="44"/>
      <c r="M77" s="44"/>
      <c r="N77" s="44"/>
      <c r="O77" s="45">
        <f>+'P2 Presupuesto Aprobado-Ejec '!O77</f>
        <v>0</v>
      </c>
      <c r="P77" s="45">
        <f>+'P2 Presupuesto Aprobado-Ejec '!P77</f>
        <v>0</v>
      </c>
      <c r="Q77" s="44">
        <f t="shared" si="7"/>
        <v>0</v>
      </c>
    </row>
    <row r="78" spans="2:17" ht="15.5" hidden="1" x14ac:dyDescent="0.35">
      <c r="B78" s="43" t="s">
        <v>36</v>
      </c>
      <c r="C78" s="63"/>
      <c r="D78" s="29"/>
      <c r="E78" s="44"/>
      <c r="F78" s="45">
        <f>+'P2 Presupuesto Aprobado-Ejec '!F78</f>
        <v>0</v>
      </c>
      <c r="G78" s="44"/>
      <c r="H78" s="45">
        <f>+'P2 Presupuesto Aprobado-Ejec '!H78</f>
        <v>0</v>
      </c>
      <c r="I78" s="44"/>
      <c r="J78" s="44"/>
      <c r="K78" s="47">
        <f>+'P2 Presupuesto Aprobado-Ejec '!K78</f>
        <v>0</v>
      </c>
      <c r="L78" s="44"/>
      <c r="M78" s="44"/>
      <c r="N78" s="44"/>
      <c r="O78" s="45">
        <f>+'P2 Presupuesto Aprobado-Ejec '!O78</f>
        <v>0</v>
      </c>
      <c r="P78" s="45">
        <f>+'P2 Presupuesto Aprobado-Ejec '!P78</f>
        <v>0</v>
      </c>
      <c r="Q78" s="44">
        <f t="shared" si="7"/>
        <v>0</v>
      </c>
    </row>
    <row r="79" spans="2:17" ht="15.5" hidden="1" x14ac:dyDescent="0.35">
      <c r="B79" s="43" t="s">
        <v>37</v>
      </c>
      <c r="C79" s="63"/>
      <c r="D79" s="29"/>
      <c r="E79" s="44"/>
      <c r="F79" s="45">
        <f>+'P2 Presupuesto Aprobado-Ejec '!F79</f>
        <v>0</v>
      </c>
      <c r="G79" s="44"/>
      <c r="H79" s="45">
        <f>+'P2 Presupuesto Aprobado-Ejec '!H79</f>
        <v>0</v>
      </c>
      <c r="I79" s="44"/>
      <c r="J79" s="44"/>
      <c r="K79" s="47">
        <f>+'P2 Presupuesto Aprobado-Ejec '!K79</f>
        <v>0</v>
      </c>
      <c r="L79" s="44"/>
      <c r="M79" s="44"/>
      <c r="N79" s="44"/>
      <c r="O79" s="45">
        <f>+'P2 Presupuesto Aprobado-Ejec '!O79</f>
        <v>0</v>
      </c>
      <c r="P79" s="45">
        <f>+'P2 Presupuesto Aprobado-Ejec '!P79</f>
        <v>0</v>
      </c>
      <c r="Q79" s="44">
        <f t="shared" si="7"/>
        <v>0</v>
      </c>
    </row>
    <row r="80" spans="2:17" ht="15.5" hidden="1" x14ac:dyDescent="0.35">
      <c r="B80" s="41" t="s">
        <v>38</v>
      </c>
      <c r="C80" s="55"/>
      <c r="D80" s="29"/>
      <c r="E80" s="44"/>
      <c r="F80" s="45">
        <f>+'P2 Presupuesto Aprobado-Ejec '!F80</f>
        <v>0</v>
      </c>
      <c r="G80" s="44"/>
      <c r="H80" s="45">
        <f>+'P2 Presupuesto Aprobado-Ejec '!H80</f>
        <v>0</v>
      </c>
      <c r="I80" s="44"/>
      <c r="J80" s="44"/>
      <c r="K80" s="47">
        <f>+'P2 Presupuesto Aprobado-Ejec '!K80</f>
        <v>0</v>
      </c>
      <c r="L80" s="44"/>
      <c r="M80" s="44"/>
      <c r="N80" s="44"/>
      <c r="O80" s="45">
        <f>+'P2 Presupuesto Aprobado-Ejec '!O80</f>
        <v>0</v>
      </c>
      <c r="P80" s="45">
        <f>+'P2 Presupuesto Aprobado-Ejec '!P80</f>
        <v>0</v>
      </c>
      <c r="Q80" s="44">
        <f t="shared" si="7"/>
        <v>0</v>
      </c>
    </row>
    <row r="81" spans="2:18" ht="15.5" hidden="1" x14ac:dyDescent="0.35">
      <c r="B81" s="43" t="s">
        <v>39</v>
      </c>
      <c r="C81" s="63"/>
      <c r="D81" s="29"/>
      <c r="E81" s="44"/>
      <c r="F81" s="45">
        <f>+'P2 Presupuesto Aprobado-Ejec '!F81</f>
        <v>0</v>
      </c>
      <c r="G81" s="44"/>
      <c r="H81" s="45">
        <f>+'P2 Presupuesto Aprobado-Ejec '!H81</f>
        <v>0</v>
      </c>
      <c r="I81" s="44"/>
      <c r="J81" s="44"/>
      <c r="K81" s="47">
        <f>+'P2 Presupuesto Aprobado-Ejec '!K81</f>
        <v>0</v>
      </c>
      <c r="L81" s="44"/>
      <c r="M81" s="44"/>
      <c r="N81" s="44"/>
      <c r="O81" s="45">
        <f>+'P2 Presupuesto Aprobado-Ejec '!O81</f>
        <v>0</v>
      </c>
      <c r="P81" s="45">
        <f>+'P2 Presupuesto Aprobado-Ejec '!P81</f>
        <v>0</v>
      </c>
      <c r="Q81" s="44">
        <f t="shared" si="7"/>
        <v>0</v>
      </c>
    </row>
    <row r="82" spans="2:18" ht="15.5" hidden="1" x14ac:dyDescent="0.35">
      <c r="B82" s="43" t="s">
        <v>40</v>
      </c>
      <c r="C82" s="63"/>
      <c r="D82" s="29"/>
      <c r="E82" s="44"/>
      <c r="F82" s="45">
        <f>+'P2 Presupuesto Aprobado-Ejec '!F82</f>
        <v>0</v>
      </c>
      <c r="G82" s="44"/>
      <c r="H82" s="45">
        <f>+'P2 Presupuesto Aprobado-Ejec '!H82</f>
        <v>0</v>
      </c>
      <c r="I82" s="44"/>
      <c r="J82" s="44"/>
      <c r="K82" s="47">
        <f>+'P2 Presupuesto Aprobado-Ejec '!K82</f>
        <v>0</v>
      </c>
      <c r="L82" s="44"/>
      <c r="M82" s="44"/>
      <c r="N82" s="44"/>
      <c r="O82" s="45">
        <f>+'P2 Presupuesto Aprobado-Ejec '!O82</f>
        <v>0</v>
      </c>
      <c r="P82" s="45">
        <f>+'P2 Presupuesto Aprobado-Ejec '!P82</f>
        <v>0</v>
      </c>
      <c r="Q82" s="44">
        <f t="shared" si="7"/>
        <v>0</v>
      </c>
    </row>
    <row r="83" spans="2:18" ht="15.5" hidden="1" x14ac:dyDescent="0.35">
      <c r="B83" s="41" t="s">
        <v>41</v>
      </c>
      <c r="C83" s="55"/>
      <c r="D83" s="29"/>
      <c r="E83" s="44"/>
      <c r="F83" s="45">
        <f>+'P2 Presupuesto Aprobado-Ejec '!F83</f>
        <v>0</v>
      </c>
      <c r="G83" s="44"/>
      <c r="H83" s="45">
        <f>+'P2 Presupuesto Aprobado-Ejec '!H83</f>
        <v>0</v>
      </c>
      <c r="I83" s="44"/>
      <c r="J83" s="44"/>
      <c r="K83" s="47">
        <f>+'P2 Presupuesto Aprobado-Ejec '!K83</f>
        <v>0</v>
      </c>
      <c r="L83" s="44"/>
      <c r="M83" s="44"/>
      <c r="N83" s="44"/>
      <c r="O83" s="45">
        <f>+'P2 Presupuesto Aprobado-Ejec '!O83</f>
        <v>0</v>
      </c>
      <c r="P83" s="45">
        <f>+'P2 Presupuesto Aprobado-Ejec '!P83</f>
        <v>0</v>
      </c>
      <c r="Q83" s="44">
        <f t="shared" si="7"/>
        <v>0</v>
      </c>
    </row>
    <row r="84" spans="2:18" ht="15.65" hidden="1" customHeight="1" x14ac:dyDescent="0.35">
      <c r="B84" s="43" t="s">
        <v>42</v>
      </c>
      <c r="C84" s="63"/>
      <c r="D84" s="29"/>
      <c r="E84" s="44"/>
      <c r="F84" s="45">
        <f>+'P2 Presupuesto Aprobado-Ejec '!F84</f>
        <v>0</v>
      </c>
      <c r="G84" s="44"/>
      <c r="H84" s="45">
        <f>+'P2 Presupuesto Aprobado-Ejec '!H84</f>
        <v>0</v>
      </c>
      <c r="I84" s="44"/>
      <c r="J84" s="44"/>
      <c r="K84" s="47">
        <f>+'P2 Presupuesto Aprobado-Ejec '!K84</f>
        <v>0</v>
      </c>
      <c r="L84" s="44"/>
      <c r="M84" s="44"/>
      <c r="N84" s="44"/>
      <c r="O84" s="45">
        <f>+'P2 Presupuesto Aprobado-Ejec '!O84</f>
        <v>0</v>
      </c>
      <c r="P84" s="45">
        <f>+'P2 Presupuesto Aprobado-Ejec '!P84</f>
        <v>0</v>
      </c>
      <c r="Q84" s="44">
        <f t="shared" si="7"/>
        <v>0</v>
      </c>
    </row>
    <row r="85" spans="2:18" s="51" customFormat="1" ht="25" customHeight="1" x14ac:dyDescent="0.35">
      <c r="B85" s="48" t="s">
        <v>32</v>
      </c>
      <c r="C85" s="49">
        <f>C12+C18+C28+C54</f>
        <v>886669483</v>
      </c>
      <c r="D85" s="31">
        <f>D54+D28+D18+D12+D64+D38</f>
        <v>886549483</v>
      </c>
      <c r="E85" s="42">
        <f>E12+E18+E28+E38+E47+E54+E64+E69+E72</f>
        <v>59068395.600000001</v>
      </c>
      <c r="F85" s="42">
        <f>F12+F18+F28+F38+F47+F54+F64+F69+F72</f>
        <v>62258951.400000006</v>
      </c>
      <c r="G85" s="42">
        <f>G12+G18+G28+G38+G47+G54+G64+G69+G72</f>
        <v>0</v>
      </c>
      <c r="H85" s="42">
        <f>H12+H18+H28+H38+H47+H54+H64+H69+H72</f>
        <v>0</v>
      </c>
      <c r="I85" s="42">
        <f>I12+I18+I28+I38+I47+I54+I64+I69+I72+I76</f>
        <v>0</v>
      </c>
      <c r="J85" s="42">
        <f t="shared" ref="J85:O85" si="8">J12+J18+J28+J38+J47+J54+J64+J69+J72+J76</f>
        <v>0</v>
      </c>
      <c r="K85" s="42">
        <f>K12+K18+K28+K38+K47+K54+K64+K69+K72+K76</f>
        <v>0</v>
      </c>
      <c r="L85" s="42">
        <f t="shared" si="8"/>
        <v>0</v>
      </c>
      <c r="M85" s="42">
        <f t="shared" si="8"/>
        <v>0</v>
      </c>
      <c r="N85" s="42">
        <f t="shared" si="8"/>
        <v>0</v>
      </c>
      <c r="O85" s="42">
        <f t="shared" si="8"/>
        <v>0</v>
      </c>
      <c r="P85" s="42">
        <f>P12+P18+P28+P38+P47+P54+P64+P69+P72+P76</f>
        <v>0</v>
      </c>
      <c r="Q85" s="50">
        <f>Q12+Q18+Q28+Q54+Q38</f>
        <v>121327347</v>
      </c>
    </row>
    <row r="86" spans="2:18" ht="15.5" customHeight="1" x14ac:dyDescent="0.35">
      <c r="C86" s="46"/>
      <c r="O86" s="45"/>
      <c r="P86" s="45"/>
    </row>
    <row r="87" spans="2:18" x14ac:dyDescent="0.35">
      <c r="C87" s="44"/>
      <c r="D87" s="53"/>
      <c r="O87" s="44"/>
      <c r="P87" s="44"/>
    </row>
    <row r="88" spans="2:18" x14ac:dyDescent="0.35">
      <c r="C88" s="44"/>
      <c r="D88" s="53"/>
      <c r="O88" s="44"/>
      <c r="P88" s="44"/>
    </row>
    <row r="89" spans="2:18" x14ac:dyDescent="0.35">
      <c r="C89" s="44"/>
      <c r="D89" s="53"/>
      <c r="O89" s="44"/>
      <c r="P89" s="44"/>
    </row>
    <row r="90" spans="2:18" ht="15.5" customHeight="1" x14ac:dyDescent="0.35">
      <c r="C90" s="46"/>
      <c r="F90" s="44">
        <f>+'P2 Presupuesto Aprobado-Ejec '!F85-'P3 Ejecucion '!F85</f>
        <v>0</v>
      </c>
      <c r="O90" s="45"/>
      <c r="P90" s="45"/>
    </row>
    <row r="91" spans="2:18" x14ac:dyDescent="0.35">
      <c r="C91" s="44"/>
      <c r="D91" s="53"/>
      <c r="O91" s="44"/>
      <c r="P91" s="44"/>
    </row>
    <row r="92" spans="2:18" ht="15.5" x14ac:dyDescent="0.35">
      <c r="B92" s="12" t="s">
        <v>64</v>
      </c>
      <c r="I92" s="10"/>
      <c r="J92" s="10"/>
      <c r="K92" s="10"/>
      <c r="L92" s="10"/>
      <c r="M92" s="81" t="s">
        <v>68</v>
      </c>
      <c r="N92" s="81"/>
      <c r="O92" s="81"/>
      <c r="P92" s="12"/>
      <c r="Q92" s="10"/>
      <c r="R92" s="10"/>
    </row>
    <row r="93" spans="2:18" ht="21" customHeight="1" x14ac:dyDescent="0.35">
      <c r="D93" s="53"/>
      <c r="I93" s="45"/>
    </row>
    <row r="94" spans="2:18" ht="23.25" customHeight="1" x14ac:dyDescent="0.35">
      <c r="B94" s="13" t="s">
        <v>65</v>
      </c>
      <c r="M94" s="85" t="s">
        <v>69</v>
      </c>
      <c r="N94" s="85"/>
      <c r="O94" s="85"/>
      <c r="P94" s="13"/>
    </row>
    <row r="95" spans="2:18" ht="15.5" x14ac:dyDescent="0.35">
      <c r="B95" s="12" t="s">
        <v>77</v>
      </c>
      <c r="C95" s="8"/>
      <c r="I95" s="10"/>
      <c r="J95" s="10"/>
      <c r="K95" s="10"/>
      <c r="L95" s="10"/>
      <c r="M95" s="81" t="s">
        <v>75</v>
      </c>
      <c r="N95" s="81"/>
      <c r="O95" s="81"/>
      <c r="P95" s="12"/>
      <c r="Q95" s="10"/>
      <c r="R95" s="10"/>
    </row>
    <row r="96" spans="2:18" ht="15.5" x14ac:dyDescent="0.35">
      <c r="B96" s="12" t="s">
        <v>78</v>
      </c>
      <c r="C96" s="8"/>
      <c r="E96" s="81"/>
      <c r="F96" s="81"/>
      <c r="G96" s="81"/>
      <c r="H96" s="81"/>
      <c r="I96" s="10"/>
      <c r="J96" s="10"/>
      <c r="K96" s="10"/>
      <c r="L96" s="10"/>
      <c r="M96" s="81" t="s">
        <v>70</v>
      </c>
      <c r="N96" s="81"/>
      <c r="O96" s="81"/>
      <c r="P96" s="12"/>
      <c r="Q96" s="10"/>
      <c r="R96" s="10"/>
    </row>
    <row r="97" spans="2:10" ht="15.5" x14ac:dyDescent="0.35">
      <c r="C97" s="8"/>
      <c r="E97" s="81" t="s">
        <v>66</v>
      </c>
      <c r="F97" s="81"/>
      <c r="G97" s="81"/>
      <c r="H97" s="81"/>
      <c r="I97" s="81"/>
      <c r="J97" s="81"/>
    </row>
    <row r="98" spans="2:10" ht="29.25" customHeight="1" x14ac:dyDescent="0.35">
      <c r="C98" s="8"/>
    </row>
    <row r="99" spans="2:10" x14ac:dyDescent="0.35">
      <c r="E99" s="85" t="s">
        <v>65</v>
      </c>
      <c r="F99" s="85"/>
      <c r="G99" s="85"/>
      <c r="H99" s="85"/>
      <c r="I99" s="85"/>
      <c r="J99" s="85"/>
    </row>
    <row r="100" spans="2:10" ht="15.5" x14ac:dyDescent="0.35">
      <c r="B100" s="11"/>
      <c r="E100" s="81" t="s">
        <v>74</v>
      </c>
      <c r="F100" s="81"/>
      <c r="G100" s="81"/>
      <c r="H100" s="81"/>
      <c r="I100" s="81"/>
      <c r="J100" s="81"/>
    </row>
    <row r="101" spans="2:10" ht="15.5" x14ac:dyDescent="0.35">
      <c r="B101" s="11"/>
      <c r="E101" s="81" t="s">
        <v>67</v>
      </c>
      <c r="F101" s="81"/>
      <c r="G101" s="81"/>
      <c r="H101" s="81"/>
      <c r="I101" s="81"/>
      <c r="J101" s="81"/>
    </row>
    <row r="102" spans="2:10" ht="15.65" customHeight="1" x14ac:dyDescent="0.35">
      <c r="B102" s="11"/>
    </row>
    <row r="103" spans="2:10" ht="393" customHeight="1" x14ac:dyDescent="0.35">
      <c r="B103" s="11"/>
    </row>
  </sheetData>
  <mergeCells count="19">
    <mergeCell ref="A9:A10"/>
    <mergeCell ref="B9:B10"/>
    <mergeCell ref="C9:C10"/>
    <mergeCell ref="D9:D10"/>
    <mergeCell ref="E9:Q9"/>
    <mergeCell ref="E99:J99"/>
    <mergeCell ref="E100:J100"/>
    <mergeCell ref="E101:J101"/>
    <mergeCell ref="M92:O92"/>
    <mergeCell ref="B3:Q3"/>
    <mergeCell ref="B4:Q4"/>
    <mergeCell ref="B5:Q5"/>
    <mergeCell ref="B6:Q6"/>
    <mergeCell ref="B7:Q7"/>
    <mergeCell ref="M94:O94"/>
    <mergeCell ref="M95:O95"/>
    <mergeCell ref="E96:H96"/>
    <mergeCell ref="M96:O96"/>
    <mergeCell ref="E97:J97"/>
  </mergeCells>
  <pageMargins left="2.0078740157480315" right="2.0078740157480315" top="0.74803149606299213" bottom="0.74803149606299213" header="0.31496062992125984" footer="0.31496062992125984"/>
  <pageSetup paperSize="5" scale="43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Deledda Samboy Trinidad</cp:lastModifiedBy>
  <cp:lastPrinted>2026-03-02T15:28:49Z</cp:lastPrinted>
  <dcterms:created xsi:type="dcterms:W3CDTF">2021-07-29T18:58:50Z</dcterms:created>
  <dcterms:modified xsi:type="dcterms:W3CDTF">2026-03-17T15:08:02Z</dcterms:modified>
</cp:coreProperties>
</file>