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15345" windowHeight="463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D39" i="2" l="1"/>
  <c r="Q14" i="2" l="1"/>
  <c r="Q13" i="2"/>
  <c r="Q54" i="2"/>
  <c r="Q38" i="2"/>
  <c r="Q18" i="2"/>
  <c r="Q12" i="2"/>
  <c r="H28" i="2" l="1"/>
  <c r="H54" i="2"/>
  <c r="I28" i="2"/>
  <c r="I12" i="2"/>
  <c r="D60" i="2" l="1"/>
  <c r="D61" i="2"/>
  <c r="E53" i="1"/>
  <c r="E20" i="1"/>
  <c r="Q55" i="2" l="1"/>
  <c r="Q39" i="2"/>
  <c r="Q30" i="2"/>
  <c r="Q31" i="2"/>
  <c r="Q28" i="2" s="1"/>
  <c r="Q85" i="2" s="1"/>
  <c r="Q32" i="2"/>
  <c r="Q33" i="2"/>
  <c r="Q34" i="2"/>
  <c r="Q35" i="2"/>
  <c r="Q36" i="2"/>
  <c r="Q37" i="2"/>
  <c r="Q29" i="2"/>
  <c r="Q27" i="2"/>
  <c r="Q21" i="2"/>
  <c r="Q22" i="2"/>
  <c r="Q23" i="2"/>
  <c r="Q24" i="2"/>
  <c r="Q25" i="2"/>
  <c r="Q26" i="2"/>
  <c r="Q19" i="2"/>
  <c r="Q15" i="2"/>
  <c r="Q16" i="2"/>
  <c r="Q17" i="2"/>
  <c r="Q56" i="2"/>
  <c r="Q57" i="2"/>
  <c r="Q58" i="2"/>
  <c r="Q59" i="2"/>
  <c r="Q60" i="2"/>
  <c r="Q61" i="2"/>
  <c r="Q62" i="2"/>
  <c r="Q63" i="2"/>
  <c r="Q20" i="2"/>
  <c r="Q40" i="2"/>
  <c r="Q41" i="2"/>
  <c r="Q42" i="2"/>
  <c r="Q43" i="2"/>
  <c r="Q44" i="2"/>
  <c r="Q45" i="2"/>
  <c r="Q46" i="2"/>
  <c r="Q56" i="3"/>
  <c r="Q57" i="3"/>
  <c r="Q58" i="3"/>
  <c r="Q59" i="3"/>
  <c r="Q60" i="3"/>
  <c r="Q61" i="3"/>
  <c r="Q62" i="3"/>
  <c r="Q63" i="3"/>
  <c r="Q55" i="3"/>
  <c r="E63" i="3"/>
  <c r="Q38" i="3"/>
  <c r="F56" i="3"/>
  <c r="F54" i="3" s="1"/>
  <c r="F85" i="3" s="1"/>
  <c r="F57" i="3"/>
  <c r="F58" i="3"/>
  <c r="F59" i="3"/>
  <c r="F60" i="3"/>
  <c r="F61" i="3"/>
  <c r="F62" i="3"/>
  <c r="F63" i="3"/>
  <c r="F55" i="3"/>
  <c r="F38" i="3"/>
  <c r="F20" i="3"/>
  <c r="F21" i="3"/>
  <c r="F22" i="3"/>
  <c r="F23" i="3"/>
  <c r="F24" i="3"/>
  <c r="F25" i="3"/>
  <c r="F26" i="3"/>
  <c r="F27" i="3"/>
  <c r="F19" i="3"/>
  <c r="F12" i="3"/>
  <c r="I31" i="3"/>
  <c r="F30" i="3"/>
  <c r="F31" i="3"/>
  <c r="F32" i="3"/>
  <c r="F33" i="3"/>
  <c r="F34" i="3"/>
  <c r="F35" i="3"/>
  <c r="F36" i="3"/>
  <c r="F37" i="3"/>
  <c r="F29" i="3"/>
  <c r="F14" i="3"/>
  <c r="F15" i="3"/>
  <c r="F16" i="3"/>
  <c r="F17" i="3"/>
  <c r="F13" i="3"/>
  <c r="E24" i="3"/>
  <c r="E18" i="3" s="1"/>
  <c r="F18" i="3" l="1"/>
  <c r="F38" i="2"/>
  <c r="F85" i="2"/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55" i="3" l="1"/>
  <c r="H55" i="3"/>
  <c r="I55" i="3"/>
  <c r="K55" i="3"/>
  <c r="L55" i="3"/>
  <c r="M55" i="3"/>
  <c r="N55" i="3"/>
  <c r="O55" i="3"/>
  <c r="P55" i="3"/>
  <c r="G56" i="3"/>
  <c r="H56" i="3"/>
  <c r="I56" i="3"/>
  <c r="J56" i="3"/>
  <c r="K56" i="3"/>
  <c r="L56" i="3"/>
  <c r="M56" i="3"/>
  <c r="N56" i="3"/>
  <c r="O56" i="3"/>
  <c r="P56" i="3"/>
  <c r="G57" i="3"/>
  <c r="H57" i="3"/>
  <c r="I57" i="3"/>
  <c r="J57" i="3"/>
  <c r="K57" i="3"/>
  <c r="L57" i="3"/>
  <c r="M57" i="3"/>
  <c r="N57" i="3"/>
  <c r="O57" i="3"/>
  <c r="P57" i="3"/>
  <c r="G58" i="3"/>
  <c r="H58" i="3"/>
  <c r="I58" i="3"/>
  <c r="J58" i="3"/>
  <c r="K58" i="3"/>
  <c r="L58" i="3"/>
  <c r="M58" i="3"/>
  <c r="N58" i="3"/>
  <c r="O58" i="3"/>
  <c r="P58" i="3"/>
  <c r="G59" i="3"/>
  <c r="H59" i="3"/>
  <c r="I59" i="3"/>
  <c r="K59" i="3"/>
  <c r="L59" i="3"/>
  <c r="M59" i="3"/>
  <c r="N59" i="3"/>
  <c r="O59" i="3"/>
  <c r="P59" i="3"/>
  <c r="G60" i="3"/>
  <c r="H60" i="3"/>
  <c r="I60" i="3"/>
  <c r="J60" i="3"/>
  <c r="K60" i="3"/>
  <c r="L60" i="3"/>
  <c r="M60" i="3"/>
  <c r="N60" i="3"/>
  <c r="O60" i="3"/>
  <c r="P60" i="3"/>
  <c r="G61" i="3"/>
  <c r="H61" i="3"/>
  <c r="I61" i="3"/>
  <c r="J61" i="3"/>
  <c r="K61" i="3"/>
  <c r="L61" i="3"/>
  <c r="M61" i="3"/>
  <c r="N61" i="3"/>
  <c r="O61" i="3"/>
  <c r="P61" i="3"/>
  <c r="G62" i="3"/>
  <c r="H62" i="3"/>
  <c r="I62" i="3"/>
  <c r="J62" i="3"/>
  <c r="K62" i="3"/>
  <c r="L62" i="3"/>
  <c r="M62" i="3"/>
  <c r="N62" i="3"/>
  <c r="O62" i="3"/>
  <c r="P62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5" i="3"/>
  <c r="E26" i="3"/>
  <c r="E27" i="3"/>
  <c r="E19" i="3"/>
  <c r="E14" i="3"/>
  <c r="E15" i="3"/>
  <c r="E16" i="3"/>
  <c r="E17" i="3"/>
  <c r="E13" i="3"/>
  <c r="D59" i="2"/>
  <c r="E55" i="1"/>
  <c r="E58" i="1"/>
  <c r="E29" i="1"/>
  <c r="E30" i="1"/>
  <c r="E31" i="1"/>
  <c r="E32" i="1"/>
  <c r="E33" i="1"/>
  <c r="E34" i="1"/>
  <c r="E28" i="1"/>
  <c r="E19" i="1"/>
  <c r="E18" i="1"/>
  <c r="E13" i="1"/>
  <c r="E14" i="1"/>
  <c r="E15" i="1"/>
  <c r="E16" i="1"/>
  <c r="E12" i="1"/>
  <c r="Q54" i="3" l="1"/>
  <c r="Q39" i="3"/>
  <c r="Q40" i="3"/>
  <c r="Q41" i="3"/>
  <c r="Q42" i="3"/>
  <c r="Q43" i="3"/>
  <c r="Q44" i="3"/>
  <c r="Q45" i="3"/>
  <c r="Q46" i="3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12" i="3" l="1"/>
  <c r="P54" i="3"/>
  <c r="P28" i="3"/>
  <c r="P18" i="3"/>
  <c r="O12" i="2"/>
  <c r="P85" i="3" l="1"/>
  <c r="P54" i="2"/>
  <c r="P28" i="2" l="1"/>
  <c r="P18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E37" i="1" l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Q47" i="3"/>
  <c r="Q48" i="3"/>
  <c r="Q49" i="3"/>
  <c r="Q50" i="3"/>
  <c r="Q51" i="3"/>
  <c r="Q52" i="3"/>
  <c r="Q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2" i="3"/>
  <c r="J36" i="3"/>
  <c r="J26" i="3"/>
  <c r="I54" i="2" l="1"/>
  <c r="I63" i="3" l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I12" i="3" l="1"/>
  <c r="C58" i="2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85" i="3" s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E54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E85" i="3" s="1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D17" i="3"/>
  <c r="D16" i="3"/>
  <c r="D15" i="3"/>
  <c r="D14" i="3"/>
  <c r="D13" i="3"/>
  <c r="O12" i="3"/>
  <c r="N12" i="3"/>
  <c r="M12" i="3"/>
  <c r="L12" i="3"/>
  <c r="K12" i="3"/>
  <c r="J12" i="3"/>
  <c r="G12" i="3"/>
  <c r="E12" i="3"/>
  <c r="F90" i="3" l="1"/>
  <c r="O85" i="3"/>
  <c r="N85" i="3"/>
  <c r="K85" i="3"/>
  <c r="I85" i="3"/>
  <c r="J85" i="3"/>
  <c r="D54" i="3"/>
  <c r="D12" i="3"/>
  <c r="H85" i="3"/>
  <c r="L85" i="3"/>
  <c r="M85" i="3"/>
  <c r="G85" i="3"/>
  <c r="D28" i="3"/>
  <c r="D18" i="3"/>
  <c r="E54" i="2"/>
  <c r="F54" i="2"/>
  <c r="G54" i="2"/>
  <c r="J54" i="2"/>
  <c r="K54" i="2"/>
  <c r="L54" i="2"/>
  <c r="M54" i="2"/>
  <c r="N54" i="2"/>
  <c r="O54" i="2"/>
  <c r="F28" i="2"/>
  <c r="G28" i="2"/>
  <c r="J28" i="2"/>
  <c r="K28" i="2"/>
  <c r="L28" i="2"/>
  <c r="M28" i="2"/>
  <c r="N28" i="2"/>
  <c r="O28" i="2"/>
  <c r="E28" i="2"/>
  <c r="F18" i="2"/>
  <c r="G18" i="2"/>
  <c r="H18" i="2"/>
  <c r="I18" i="2"/>
  <c r="I85" i="2" s="1"/>
  <c r="J18" i="2"/>
  <c r="K18" i="2"/>
  <c r="L18" i="2"/>
  <c r="M18" i="2"/>
  <c r="N18" i="2"/>
  <c r="O18" i="2"/>
  <c r="F12" i="2"/>
  <c r="J12" i="2"/>
  <c r="K12" i="2"/>
  <c r="L12" i="2"/>
  <c r="M12" i="2"/>
  <c r="N12" i="2"/>
  <c r="E18" i="2"/>
  <c r="D29" i="2"/>
  <c r="N85" i="2" l="1"/>
  <c r="K85" i="2"/>
  <c r="D85" i="3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D85" i="2" l="1"/>
  <c r="Q64" i="2" l="1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H85" i="2" l="1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</calcChain>
</file>

<file path=xl/sharedStrings.xml><?xml version="1.0" encoding="utf-8"?>
<sst xmlns="http://schemas.openxmlformats.org/spreadsheetml/2006/main" count="448" uniqueCount="223">
  <si>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</si>
  <si>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</si>
  <si>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</si>
  <si>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</si>
  <si>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</si>
  <si>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</si>
  <si>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</si>
  <si>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</si>
  <si>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</si>
  <si>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</si>
  <si>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</si>
  <si>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</si>
  <si>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</si>
  <si>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</si>
  <si>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</si>
  <si>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</si>
  <si>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</si>
  <si>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</si>
  <si>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</si>
  <si>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</si>
  <si>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</si>
  <si>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</si>
  <si>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</si>
  <si>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</si>
  <si>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</si>
  <si>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</si>
  <si>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</si>
  <si>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</si>
  <si>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</si>
  <si>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</si>
  <si>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</si>
  <si>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</si>
  <si>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</si>
  <si>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</si>
  <si>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</si>
  <si>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</si>
  <si>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</si>
  <si>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</si>
  <si>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</si>
  <si>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</si>
  <si>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</si>
  <si>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</si>
  <si>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</si>
  <si>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</si>
  <si>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</si>
  <si>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</si>
  <si>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</si>
  <si>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</si>
  <si>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</si>
  <si>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</si>
  <si>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</si>
  <si>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</si>
  <si>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</si>
  <si>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</si>
  <si>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</si>
  <si>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</si>
  <si>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</si>
  <si>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</si>
  <si>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</si>
  <si>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</si>
  <si>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</si>
  <si>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</si>
  <si>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</si>
  <si>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</si>
  <si>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</si>
  <si>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</si>
  <si>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</si>
  <si>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</si>
  <si>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</si>
  <si>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</si>
  <si>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</si>
  <si>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</si>
  <si>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</si>
  <si>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</si>
  <si>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</si>
  <si>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</si>
  <si>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</si>
  <si>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</si>
  <si>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</si>
  <si>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</si>
  <si>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</si>
  <si>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</si>
  <si>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</si>
  <si>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</si>
  <si>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</si>
  <si>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</si>
  <si>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</si>
  <si>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</si>
  <si>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</si>
  <si>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</si>
  <si>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</si>
  <si>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</si>
  <si>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</si>
  <si>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</si>
  <si>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</si>
  <si>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</si>
  <si>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</si>
  <si>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</si>
  <si>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</si>
  <si>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</si>
  <si>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</si>
  <si>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</si>
  <si>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</si>
  <si>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</si>
  <si>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</si>
  <si>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</si>
  <si>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</si>
  <si>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</si>
  <si>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</si>
  <si>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</si>
  <si>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</si>
  <si>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</si>
  <si>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</si>
  <si>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</si>
  <si>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</si>
  <si>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</si>
  <si>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</si>
  <si>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</si>
  <si>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</si>
  <si>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</si>
  <si>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</si>
  <si>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</si>
  <si>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</si>
  <si>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</si>
  <si>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</si>
  <si>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</si>
  <si>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</si>
  <si>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</si>
  <si>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</si>
  <si>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</si>
  <si>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</si>
  <si>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</si>
  <si>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</si>
  <si>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</si>
  <si>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</si>
  <si>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</si>
  <si>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</si>
  <si>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</si>
  <si>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</si>
  <si>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</si>
  <si>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</si>
  <si>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</si>
  <si>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</si>
  <si>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</si>
  <si>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</si>
  <si>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</si>
  <si>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</si>
  <si>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</si>
  <si>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</si>
  <si>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</si>
  <si>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</si>
  <si>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</si>
  <si>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</si>
  <si>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</si>
  <si>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</si>
  <si>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</si>
  <si>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</si>
  <si>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</si>
  <si>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</si>
  <si>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</si>
  <si>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</si>
  <si>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</si>
  <si>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</si>
  <si>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</si>
  <si>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</si>
  <si>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</si>
  <si>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</si>
  <si>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</si>
  <si>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</si>
  <si>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</si>
  <si>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</si>
  <si>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</si>
  <si>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</si>
  <si>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</si>
  <si>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</si>
  <si>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</si>
  <si>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</si>
  <si>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</si>
  <si>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</si>
  <si>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</si>
  <si>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</si>
  <si>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</si>
  <si>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</si>
  <si>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</si>
  <si>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</si>
  <si>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</si>
  <si>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</si>
  <si>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</si>
  <si>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</si>
  <si>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</si>
  <si>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</si>
  <si>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</si>
  <si>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</si>
  <si>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</si>
  <si>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</si>
  <si>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</si>
  <si>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</si>
  <si>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</si>
  <si>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</si>
  <si>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</si>
  <si>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</si>
  <si>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</si>
  <si>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</si>
  <si>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</si>
  <si>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</si>
  <si>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</si>
  <si>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</si>
  <si>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</si>
  <si>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</si>
  <si>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</si>
  <si>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</si>
  <si>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</si>
  <si>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</si>
  <si>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</si>
  <si>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</si>
  <si>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</si>
  <si>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</si>
  <si>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</si>
  <si>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</si>
  <si>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Año 2026</t>
  </si>
  <si>
    <t>TRANSFERENCIAS CORRIENTES A GOBIERNOS GENERALES LOCALES</t>
  </si>
  <si>
    <t>TRANSFERENCIAS CORRIENTES A INSTITUCIONES PÚBLICAS FINANCIERAS</t>
  </si>
  <si>
    <t>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</si>
</sst>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43" fontId="3" fillId="0" borderId="0" xfId="1" applyFont="1" applyBorder="1"/>
    <xf numFmtId="4" fontId="3" fillId="0" borderId="0" xfId="0" applyNumberFormat="1" applyFont="1"/>
    <xf numFmtId="4" fontId="0" fillId="0" borderId="0" xfId="0" applyNumberFormat="1" applyFill="1" applyBorder="1"/>
    <xf numFmtId="4" fontId="0" fillId="6" borderId="0" xfId="0" applyNumberFormat="1" applyFill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view="pageBreakPreview" topLeftCell="A29" zoomScale="84" zoomScaleNormal="98" zoomScaleSheetLayoutView="120" workbookViewId="0">
      <selection activeCell="E57" sqref="E57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34"/>
      <c r="D2" s="135"/>
      <c r="E2" s="135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32" t="s">
        <v>63</v>
      </c>
      <c r="D3" s="133"/>
      <c r="E3" s="133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43">
        <v>2026</v>
      </c>
      <c r="D4" s="144"/>
      <c r="E4" s="144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36" t="s">
        <v>43</v>
      </c>
      <c r="D5" s="137"/>
      <c r="E5" s="137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36" t="s">
        <v>44</v>
      </c>
      <c r="D6" s="137"/>
      <c r="E6" s="137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45" t="s">
        <v>51</v>
      </c>
      <c r="D7" s="145"/>
      <c r="E7" s="145"/>
    </row>
    <row r="8" spans="1:16" ht="15" customHeight="1" x14ac:dyDescent="0.25">
      <c r="B8" s="116" t="s">
        <v>80</v>
      </c>
      <c r="C8" s="138" t="s">
        <v>33</v>
      </c>
      <c r="D8" s="139" t="s">
        <v>59</v>
      </c>
      <c r="E8" s="141" t="s">
        <v>58</v>
      </c>
      <c r="F8" s="1"/>
    </row>
    <row r="9" spans="1:16" ht="23.25" customHeight="1" x14ac:dyDescent="0.25">
      <c r="B9" s="117"/>
      <c r="C9" s="138"/>
      <c r="D9" s="140"/>
      <c r="E9" s="142"/>
      <c r="F9" s="1"/>
    </row>
    <row r="10" spans="1:16" ht="14.45" customHeight="1" x14ac:dyDescent="0.25">
      <c r="B10" s="118" t="s">
        <v>93</v>
      </c>
      <c r="C10" s="118"/>
      <c r="D10" s="42"/>
      <c r="E10" s="42"/>
      <c r="F10" s="1"/>
    </row>
    <row r="11" spans="1:16" ht="15.75" x14ac:dyDescent="0.25">
      <c r="B11" s="119" t="s">
        <v>1</v>
      </c>
      <c r="C11" s="119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>+D14</f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>+D15</f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>+D16</f>
        <v>74893900</v>
      </c>
      <c r="F16" s="1"/>
    </row>
    <row r="17" spans="2:6" ht="15.75" x14ac:dyDescent="0.25">
      <c r="B17" s="120" t="s">
        <v>2</v>
      </c>
      <c r="C17" s="120"/>
      <c r="D17" s="41">
        <f>D18+D19+D20+D21+D22+D23+D24+D25+D26</f>
        <v>138360583</v>
      </c>
      <c r="E17" s="41">
        <f>+E18+E19+E20+E21+E22+E23+E24+E25+E26</f>
        <v>154333083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 t="shared" ref="E18:E19" si="0"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si="0"/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>+D20</f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v>32535000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v>15725000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v>17000000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40755000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25922500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3870000</v>
      </c>
      <c r="F26" s="78"/>
    </row>
    <row r="27" spans="2:6" ht="15.75" x14ac:dyDescent="0.25">
      <c r="B27" s="120" t="s">
        <v>3</v>
      </c>
      <c r="C27" s="120"/>
      <c r="D27" s="41">
        <f>D28+D29+D30+D31+D32+D33+D34+D35+D36</f>
        <v>23425000</v>
      </c>
      <c r="E27" s="41">
        <f>+SUM(E28:E36)</f>
        <v>25632500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1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1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1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1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1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1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15207500</v>
      </c>
    </row>
    <row r="37" spans="2:5" ht="15.75" x14ac:dyDescent="0.25">
      <c r="B37" s="120" t="s">
        <v>4</v>
      </c>
      <c r="C37" s="120"/>
      <c r="D37" s="41"/>
      <c r="E37" s="102">
        <f>+SUM(E38:E52)</f>
        <v>120000</v>
      </c>
    </row>
    <row r="38" spans="2:5" ht="15.75" x14ac:dyDescent="0.25">
      <c r="B38" t="s">
        <v>128</v>
      </c>
      <c r="C38" s="39" t="s">
        <v>136</v>
      </c>
      <c r="D38" s="42"/>
      <c r="E38" s="78">
        <v>120000</v>
      </c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20" t="s">
        <v>12</v>
      </c>
      <c r="C46" s="120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20" t="s">
        <v>19</v>
      </c>
      <c r="C53" s="120"/>
      <c r="D53" s="48">
        <f>D54+D55+D56+D57+D58+D59+D60+D61+D62</f>
        <v>43600000</v>
      </c>
      <c r="E53" s="41">
        <f>+SUM(E54:E62)</f>
        <v>25300000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v>18350000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v>350000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>+D58</f>
        <v>3200000</v>
      </c>
    </row>
    <row r="59" spans="2:6" ht="15.75" x14ac:dyDescent="0.25">
      <c r="B59" t="s">
        <v>161</v>
      </c>
      <c r="C59" s="39" t="s">
        <v>166</v>
      </c>
      <c r="D59" s="78"/>
      <c r="E59" s="75">
        <v>100000</v>
      </c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20" t="s">
        <v>20</v>
      </c>
      <c r="C63" s="120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20" t="s">
        <v>25</v>
      </c>
      <c r="C68" s="120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20" t="s">
        <v>28</v>
      </c>
      <c r="C71" s="120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22" t="s">
        <v>34</v>
      </c>
      <c r="C75" s="122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31" t="s">
        <v>64</v>
      </c>
      <c r="B93" s="131"/>
      <c r="C93" s="131"/>
      <c r="H93" s="53"/>
      <c r="I93" s="121"/>
      <c r="J93" s="121"/>
      <c r="K93" s="121"/>
      <c r="L93" s="121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30" t="s">
        <v>65</v>
      </c>
      <c r="B95" s="130"/>
      <c r="C95" s="130"/>
      <c r="F95" s="126" t="s">
        <v>72</v>
      </c>
      <c r="G95" s="126"/>
      <c r="H95" s="126"/>
      <c r="I95" s="126"/>
      <c r="J95" s="126"/>
      <c r="K95" s="126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21" t="s">
        <v>77</v>
      </c>
      <c r="B96" s="121"/>
      <c r="C96" s="121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21" t="s">
        <v>78</v>
      </c>
      <c r="B97" s="121"/>
      <c r="C97" s="121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23" t="s">
        <v>61</v>
      </c>
      <c r="B107" s="124"/>
      <c r="C107" s="125"/>
      <c r="E107" s="12"/>
      <c r="H107"/>
    </row>
    <row r="108" spans="1:18" ht="45" customHeight="1" thickBot="1" x14ac:dyDescent="0.3">
      <c r="A108" s="127" t="s">
        <v>62</v>
      </c>
      <c r="B108" s="128"/>
      <c r="C108" s="129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4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C4" zoomScale="87" zoomScaleNormal="90" zoomScaleSheetLayoutView="78" zoomScalePageLayoutView="33" workbookViewId="0">
      <selection activeCell="I31" sqref="I31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10" width="15.5703125" style="17" bestFit="1" customWidth="1"/>
    <col min="11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ht="21" customHeight="1" x14ac:dyDescent="0.25">
      <c r="A4" s="133" t="s">
        <v>63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15.75" x14ac:dyDescent="0.25">
      <c r="A5" s="144" t="s">
        <v>219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ht="15.75" customHeight="1" x14ac:dyDescent="0.25">
      <c r="A6" s="137" t="s">
        <v>79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7" spans="1:17" ht="15.75" customHeight="1" x14ac:dyDescent="0.25">
      <c r="A7" s="137" t="s">
        <v>44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7" t="s">
        <v>80</v>
      </c>
      <c r="B9" s="147" t="s">
        <v>33</v>
      </c>
      <c r="C9" s="148" t="s">
        <v>59</v>
      </c>
      <c r="D9" s="148" t="s">
        <v>58</v>
      </c>
      <c r="E9" s="149" t="s">
        <v>208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x14ac:dyDescent="0.25">
      <c r="A10" s="147"/>
      <c r="B10" s="147"/>
      <c r="C10" s="148"/>
      <c r="D10" s="148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48898490.060000002</v>
      </c>
      <c r="G12" s="92">
        <f>G13+G14+G15+G16+G17</f>
        <v>50400540.089999989</v>
      </c>
      <c r="H12" s="92">
        <f>+SUM(H13:H17)</f>
        <v>48971107.069999993</v>
      </c>
      <c r="I12" s="92">
        <f>I13+I14+I15+I16+I17</f>
        <v>50536748.670000002</v>
      </c>
      <c r="J12" s="92">
        <f t="shared" si="0"/>
        <v>47246130.719999999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294908969.91000003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>
        <v>38749944.509999998</v>
      </c>
      <c r="G13" s="75">
        <v>38753122.229999997</v>
      </c>
      <c r="H13" s="75">
        <v>40236705.299999997</v>
      </c>
      <c r="I13" s="75">
        <v>39997096.659999996</v>
      </c>
      <c r="J13" s="75">
        <v>37524449.200000003</v>
      </c>
      <c r="K13" s="75"/>
      <c r="L13" s="75"/>
      <c r="M13" s="75"/>
      <c r="N13" s="75"/>
      <c r="O13" s="75"/>
      <c r="P13" s="75"/>
      <c r="Q13" s="59">
        <f>SUM(E13:P13)</f>
        <v>235090012.67000002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>
        <v>1242273.3600000001</v>
      </c>
      <c r="G14" s="75">
        <v>1377085.75</v>
      </c>
      <c r="H14" s="75">
        <v>1145000</v>
      </c>
      <c r="I14" s="75">
        <v>1333911.46</v>
      </c>
      <c r="J14" s="75">
        <v>1235794.58</v>
      </c>
      <c r="K14" s="75"/>
      <c r="L14" s="75"/>
      <c r="M14" s="75"/>
      <c r="N14" s="75"/>
      <c r="O14" s="75"/>
      <c r="P14" s="75"/>
      <c r="Q14" s="59">
        <f>SUM(E14:P14)</f>
        <v>7538371.9100000001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75">
        <v>145309.5</v>
      </c>
      <c r="G15" s="75">
        <v>168309.5</v>
      </c>
      <c r="H15" s="75">
        <v>156809.5</v>
      </c>
      <c r="I15" s="75">
        <v>156809.5</v>
      </c>
      <c r="J15" s="75">
        <v>156809.5</v>
      </c>
      <c r="K15" s="75"/>
      <c r="L15" s="75"/>
      <c r="M15" s="75"/>
      <c r="N15" s="75"/>
      <c r="O15" s="75"/>
      <c r="P15" s="75"/>
      <c r="Q15" s="59">
        <f t="shared" ref="Q15:Q17" si="1">SUM(E15:P15)</f>
        <v>929357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75">
        <v>2771910.45</v>
      </c>
      <c r="G16" s="75">
        <v>4064269.34</v>
      </c>
      <c r="H16" s="75">
        <v>1464753.75</v>
      </c>
      <c r="I16" s="75">
        <v>3108060.96</v>
      </c>
      <c r="J16" s="75">
        <v>2680674.2599999998</v>
      </c>
      <c r="K16" s="75"/>
      <c r="L16" s="75"/>
      <c r="M16" s="75"/>
      <c r="N16" s="75"/>
      <c r="O16" s="75"/>
      <c r="P16" s="75"/>
      <c r="Q16" s="59">
        <f t="shared" si="1"/>
        <v>15755632.549999999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75">
        <v>5989052.2400000002</v>
      </c>
      <c r="G17" s="75">
        <v>6037753.2699999996</v>
      </c>
      <c r="H17" s="75">
        <v>5967838.5199999996</v>
      </c>
      <c r="I17" s="75">
        <v>5940870.0899999999</v>
      </c>
      <c r="J17" s="75">
        <v>5648403.1799999997</v>
      </c>
      <c r="K17" s="75"/>
      <c r="L17" s="75"/>
      <c r="M17" s="75"/>
      <c r="N17" s="75"/>
      <c r="O17" s="75"/>
      <c r="P17" s="75"/>
      <c r="Q17" s="59">
        <f t="shared" si="1"/>
        <v>35595595.780000001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154333083</v>
      </c>
      <c r="E18" s="56">
        <f>+SUM(E19:E27)</f>
        <v>4705142.18</v>
      </c>
      <c r="F18" s="92">
        <f t="shared" ref="F18:O18" si="2">+SUM(F19:F27)</f>
        <v>12785610.59</v>
      </c>
      <c r="G18" s="92">
        <f t="shared" si="2"/>
        <v>6613709.6499999994</v>
      </c>
      <c r="H18" s="92">
        <f t="shared" si="2"/>
        <v>6412979.5999999996</v>
      </c>
      <c r="I18" s="92">
        <f t="shared" si="2"/>
        <v>12752527.050000001</v>
      </c>
      <c r="J18" s="92">
        <f t="shared" si="2"/>
        <v>14160295.649999999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57430264.719999999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75">
        <v>904269.65</v>
      </c>
      <c r="G19" s="75">
        <v>737474.55</v>
      </c>
      <c r="H19" s="75">
        <v>868820.57</v>
      </c>
      <c r="I19" s="75">
        <v>793188.67</v>
      </c>
      <c r="J19" s="75">
        <v>838247.71</v>
      </c>
      <c r="K19" s="75"/>
      <c r="L19" s="75"/>
      <c r="M19" s="75"/>
      <c r="N19" s="75"/>
      <c r="O19" s="75"/>
      <c r="P19" s="75"/>
      <c r="Q19" s="64">
        <f>SUM(E19:P19)</f>
        <v>4931469.55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75">
        <v>100000</v>
      </c>
      <c r="H20" s="101">
        <v>155</v>
      </c>
      <c r="I20" s="75"/>
      <c r="J20" s="75">
        <v>141335.67999999999</v>
      </c>
      <c r="K20" s="75"/>
      <c r="L20"/>
      <c r="M20" s="75"/>
      <c r="N20" s="75"/>
      <c r="O20" s="75"/>
      <c r="P20" s="75"/>
      <c r="Q20" s="64">
        <f t="shared" ref="Q20:Q27" si="3">SUM(E20:P20)</f>
        <v>391990.70999999996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75">
        <v>221776.03</v>
      </c>
      <c r="G21" s="59"/>
      <c r="H21" s="75">
        <v>325160.65000000002</v>
      </c>
      <c r="I21" s="75">
        <v>325202.57</v>
      </c>
      <c r="J21" s="75">
        <v>42052.68</v>
      </c>
      <c r="K21" s="75"/>
      <c r="L21" s="75"/>
      <c r="M21" s="75"/>
      <c r="N21" s="75"/>
      <c r="O21" s="75"/>
      <c r="P21" s="75"/>
      <c r="Q21" s="64">
        <f t="shared" si="3"/>
        <v>914191.93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32535000</v>
      </c>
      <c r="E22" s="75">
        <v>2820737.24</v>
      </c>
      <c r="F22" s="75">
        <v>2819515.8</v>
      </c>
      <c r="G22" s="75">
        <v>2826715.52</v>
      </c>
      <c r="H22" s="60">
        <v>2825592.6</v>
      </c>
      <c r="I22" s="75">
        <v>2923828.99</v>
      </c>
      <c r="J22" s="75">
        <v>2690976.82</v>
      </c>
      <c r="K22" s="75"/>
      <c r="L22" s="75"/>
      <c r="M22" s="75"/>
      <c r="N22" s="75"/>
      <c r="O22" s="75"/>
      <c r="P22" s="75"/>
      <c r="Q22" s="64">
        <f t="shared" si="3"/>
        <v>16907366.969999999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15725000</v>
      </c>
      <c r="F23" s="75">
        <v>440482.5</v>
      </c>
      <c r="G23" s="75">
        <v>1170808.44</v>
      </c>
      <c r="H23" s="60">
        <v>577440.01</v>
      </c>
      <c r="I23" s="75">
        <v>7465511.8899999997</v>
      </c>
      <c r="J23" s="75">
        <v>259254</v>
      </c>
      <c r="K23" s="75"/>
      <c r="L23" s="59"/>
      <c r="M23" s="59"/>
      <c r="N23" s="75"/>
      <c r="O23" s="75"/>
      <c r="P23" s="75"/>
      <c r="Q23" s="64">
        <f t="shared" si="3"/>
        <v>9913496.8399999999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17000000</v>
      </c>
      <c r="E24" s="75">
        <v>772959</v>
      </c>
      <c r="F24" s="75">
        <v>770066.55</v>
      </c>
      <c r="G24" s="75">
        <v>1752623.14</v>
      </c>
      <c r="H24" s="75">
        <v>770868.92</v>
      </c>
      <c r="I24" s="75">
        <v>771714.79</v>
      </c>
      <c r="J24" s="75">
        <v>767042.32</v>
      </c>
      <c r="K24" s="75"/>
      <c r="L24" s="75"/>
      <c r="M24" s="75"/>
      <c r="N24" s="75"/>
      <c r="O24" s="75"/>
      <c r="P24" s="75"/>
      <c r="Q24" s="64">
        <f t="shared" si="3"/>
        <v>5605274.7200000007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40755000</v>
      </c>
      <c r="E25" s="75">
        <v>109140.01</v>
      </c>
      <c r="F25" s="75">
        <v>7450500.2599999998</v>
      </c>
      <c r="G25" s="59"/>
      <c r="H25" s="75">
        <v>113330.79</v>
      </c>
      <c r="I25" s="75"/>
      <c r="J25" s="75">
        <v>9371985.7400000002</v>
      </c>
      <c r="K25" s="75"/>
      <c r="L25" s="75"/>
      <c r="M25" s="75"/>
      <c r="N25" s="75"/>
      <c r="O25" s="75"/>
      <c r="P25" s="75"/>
      <c r="Q25" s="64">
        <f t="shared" si="3"/>
        <v>17044956.800000001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25922500</v>
      </c>
      <c r="E26" s="75">
        <v>62337.5</v>
      </c>
      <c r="F26" s="75">
        <v>138053.79999999999</v>
      </c>
      <c r="G26" s="75">
        <v>6500</v>
      </c>
      <c r="H26" s="75">
        <v>35325.589999999997</v>
      </c>
      <c r="I26" s="75">
        <v>274244</v>
      </c>
      <c r="J26" s="75"/>
      <c r="K26" s="75"/>
      <c r="L26" s="75"/>
      <c r="M26" s="75"/>
      <c r="N26" s="75"/>
      <c r="O26" s="75"/>
      <c r="P26" s="75"/>
      <c r="Q26" s="64">
        <f t="shared" si="3"/>
        <v>516460.89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3870000</v>
      </c>
      <c r="E27" s="75"/>
      <c r="F27" s="75">
        <v>40946</v>
      </c>
      <c r="G27" s="75">
        <v>19588</v>
      </c>
      <c r="H27" s="75">
        <v>896285.47</v>
      </c>
      <c r="I27" s="75">
        <v>198836.14</v>
      </c>
      <c r="J27" s="75">
        <v>49400.7</v>
      </c>
      <c r="K27" s="75"/>
      <c r="L27" s="75"/>
      <c r="M27" s="75"/>
      <c r="N27" s="75"/>
      <c r="O27" s="75"/>
      <c r="P27" s="75"/>
      <c r="Q27" s="64">
        <f t="shared" si="3"/>
        <v>1205056.3099999998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25632500</v>
      </c>
      <c r="E28" s="92">
        <f>+SUM(E29:E37)</f>
        <v>5447602.2000000002</v>
      </c>
      <c r="F28" s="92">
        <f t="shared" ref="F28:O28" si="4">+SUM(F29:F37)</f>
        <v>464850.75</v>
      </c>
      <c r="G28" s="92">
        <f t="shared" si="4"/>
        <v>916625.53</v>
      </c>
      <c r="H28" s="92">
        <f>+SUM(H29:H37)</f>
        <v>2239933.35</v>
      </c>
      <c r="I28" s="92">
        <f>+SUM(I29:I46)</f>
        <v>728744.01</v>
      </c>
      <c r="J28" s="92">
        <f t="shared" si="4"/>
        <v>1042664.2999999999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10840420.140000001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75">
        <v>12880</v>
      </c>
      <c r="G29" s="75">
        <v>41088</v>
      </c>
      <c r="H29" s="75">
        <v>40586.980000000003</v>
      </c>
      <c r="I29" s="75">
        <v>79321.440000000002</v>
      </c>
      <c r="J29" s="75">
        <v>521971.9</v>
      </c>
      <c r="K29" s="75"/>
      <c r="L29" s="75"/>
      <c r="M29" s="75"/>
      <c r="N29" s="75"/>
      <c r="O29" s="75"/>
      <c r="P29" s="75"/>
      <c r="Q29" s="59">
        <f>+SUM(E29:P29)</f>
        <v>695848.32000000007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>
        <v>7080</v>
      </c>
      <c r="K30"/>
      <c r="L30" s="101"/>
      <c r="M30" s="75"/>
      <c r="N30" s="75"/>
      <c r="O30" s="75"/>
      <c r="P30" s="75"/>
      <c r="Q30" s="59">
        <f t="shared" ref="Q30:Q37" si="5">+SUM(E30:P30)</f>
        <v>7080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>
        <v>324870.18</v>
      </c>
      <c r="I31" s="115">
        <v>278686.5</v>
      </c>
      <c r="J31" s="115">
        <v>21830</v>
      </c>
      <c r="K31" s="75"/>
      <c r="L31" s="75"/>
      <c r="M31" s="75"/>
      <c r="N31" s="75"/>
      <c r="O31" s="75"/>
      <c r="P31" s="75"/>
      <c r="Q31" s="59">
        <f t="shared" si="5"/>
        <v>625386.67999999993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H32" s="114">
        <v>60</v>
      </c>
      <c r="I32" s="59"/>
      <c r="J32" s="75">
        <v>0</v>
      </c>
      <c r="K32" s="75"/>
      <c r="M32" s="59"/>
      <c r="N32"/>
      <c r="P32" s="59"/>
      <c r="Q32" s="59">
        <f t="shared" si="5"/>
        <v>60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75">
        <v>20676.29</v>
      </c>
      <c r="I33" s="75"/>
      <c r="J33" s="75">
        <v>36335.980000000003</v>
      </c>
      <c r="K33" s="75"/>
      <c r="L33" s="75"/>
      <c r="M33" s="75"/>
      <c r="N33" s="75"/>
      <c r="O33" s="75"/>
      <c r="P33" s="75"/>
      <c r="Q33" s="59">
        <f t="shared" si="5"/>
        <v>57012.270000000004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75">
        <v>14100.49</v>
      </c>
      <c r="I34" s="75">
        <v>1062</v>
      </c>
      <c r="J34" s="75">
        <v>44.84</v>
      </c>
      <c r="L34" s="75"/>
      <c r="M34" s="75"/>
      <c r="O34" s="75"/>
      <c r="P34" s="75"/>
      <c r="Q34" s="59">
        <f t="shared" si="5"/>
        <v>15207.33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75">
        <v>243068.3</v>
      </c>
      <c r="G35" s="75">
        <v>282987.93</v>
      </c>
      <c r="H35" s="75">
        <v>294377.90000000002</v>
      </c>
      <c r="I35" s="75">
        <v>282477.53999999998</v>
      </c>
      <c r="J35" s="75">
        <v>271882.94</v>
      </c>
      <c r="K35" s="75"/>
      <c r="L35" s="75"/>
      <c r="M35" s="75"/>
      <c r="N35" s="75"/>
      <c r="O35" s="75"/>
      <c r="P35" s="75"/>
      <c r="Q35" s="59">
        <f t="shared" si="5"/>
        <v>1611856.81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>
        <v>0</v>
      </c>
      <c r="K36" s="75"/>
      <c r="L36" s="75"/>
      <c r="M36" s="59"/>
      <c r="N36" s="59"/>
      <c r="O36" s="59"/>
      <c r="P36" s="75"/>
      <c r="Q36" s="59">
        <f t="shared" si="5"/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15207500</v>
      </c>
      <c r="E37" s="75">
        <v>5210540</v>
      </c>
      <c r="F37" s="75">
        <v>208902.45</v>
      </c>
      <c r="G37" s="75">
        <v>592549.6</v>
      </c>
      <c r="H37" s="75">
        <v>1545261.51</v>
      </c>
      <c r="I37" s="75">
        <v>87196.53</v>
      </c>
      <c r="J37" s="75">
        <v>183518.64</v>
      </c>
      <c r="K37" s="75"/>
      <c r="L37" s="75"/>
      <c r="M37" s="59"/>
      <c r="N37" s="75"/>
      <c r="O37" s="75"/>
      <c r="P37" s="75"/>
      <c r="Q37" s="59">
        <f t="shared" si="5"/>
        <v>7827968.7299999995</v>
      </c>
      <c r="R37" s="75"/>
    </row>
    <row r="38" spans="1:18" ht="15.75" x14ac:dyDescent="0.25">
      <c r="B38" s="55" t="s">
        <v>4</v>
      </c>
      <c r="C38" s="86"/>
      <c r="D38" s="62">
        <f>+SUM(D39:D45)</f>
        <v>120000</v>
      </c>
      <c r="E38" s="59"/>
      <c r="F38" s="112">
        <f>+F39</f>
        <v>110000</v>
      </c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>+SUM(Q39:Q46)</f>
        <v>110000</v>
      </c>
    </row>
    <row r="39" spans="1:18" ht="15.75" x14ac:dyDescent="0.25">
      <c r="A39" s="17" t="s">
        <v>209</v>
      </c>
      <c r="B39" s="58" t="s">
        <v>218</v>
      </c>
      <c r="C39" s="84"/>
      <c r="D39" s="49">
        <f>+'P1 Presupuesto Aprobado'!E38</f>
        <v>120000</v>
      </c>
      <c r="F39" s="75">
        <v>110000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>
        <f>+SUM(E39:P39)</f>
        <v>110000</v>
      </c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f t="shared" ref="Q40:Q46" si="6">+SUM(F40:P40)</f>
        <v>0</v>
      </c>
    </row>
    <row r="41" spans="1:18" ht="15.75" x14ac:dyDescent="0.25">
      <c r="A41" s="17" t="s">
        <v>210</v>
      </c>
      <c r="B41" s="58" t="s">
        <v>220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f t="shared" si="6"/>
        <v>0</v>
      </c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>
        <f t="shared" si="6"/>
        <v>0</v>
      </c>
    </row>
    <row r="43" spans="1:18" ht="15.75" x14ac:dyDescent="0.25">
      <c r="A43" s="17" t="s">
        <v>214</v>
      </c>
      <c r="B43" s="58" t="s">
        <v>221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>
        <f t="shared" si="6"/>
        <v>0</v>
      </c>
    </row>
    <row r="44" spans="1:18" ht="15.75" x14ac:dyDescent="0.25">
      <c r="A44" s="17" t="s">
        <v>217</v>
      </c>
      <c r="B44" s="58" t="s">
        <v>222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>
        <f t="shared" si="6"/>
        <v>0</v>
      </c>
    </row>
    <row r="45" spans="1:18" ht="15.75" x14ac:dyDescent="0.25">
      <c r="A45" s="17" t="s">
        <v>216</v>
      </c>
      <c r="B45" s="58" t="s">
        <v>215</v>
      </c>
      <c r="C45" s="84"/>
      <c r="D45" s="4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  <c r="Q45" s="60">
        <f t="shared" si="6"/>
        <v>0</v>
      </c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>
        <f t="shared" si="6"/>
        <v>0</v>
      </c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25300000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78595.759999999995</v>
      </c>
      <c r="H54" s="62">
        <f>H55+H56+H57+H58+H59+H60+H61+H62+H63</f>
        <v>55150.89</v>
      </c>
      <c r="I54" s="62">
        <f>+I55+I56+I57+I58+I59+I60+I61+I62+I63</f>
        <v>36751.480000000003</v>
      </c>
      <c r="J54" s="62">
        <f t="shared" si="7"/>
        <v>51376.02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281572.07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18350000</v>
      </c>
      <c r="E55" s="75">
        <v>29197.919999999998</v>
      </c>
      <c r="F55" s="67"/>
      <c r="G55" s="75">
        <v>62510</v>
      </c>
      <c r="H55" s="75">
        <v>40396.9</v>
      </c>
      <c r="I55" s="75"/>
      <c r="J55" s="75">
        <v>49231.96</v>
      </c>
      <c r="K55" s="75"/>
      <c r="L55" s="75"/>
      <c r="M55" s="75"/>
      <c r="N55" s="75"/>
      <c r="O55" s="75"/>
      <c r="P55" s="75"/>
      <c r="Q55" s="64">
        <f>SUM(E55:P55)</f>
        <v>181336.78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>
        <v>0</v>
      </c>
      <c r="K56" s="59"/>
      <c r="L56" s="59"/>
      <c r="M56" s="59"/>
      <c r="N56" s="59"/>
      <c r="O56" s="59"/>
      <c r="P56" s="59"/>
      <c r="Q56" s="59">
        <f t="shared" ref="Q56:Q63" si="8">SUM(E56:P56)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>
        <v>0</v>
      </c>
      <c r="K57" s="59"/>
      <c r="L57" s="59"/>
      <c r="M57" s="59"/>
      <c r="N57" s="59"/>
      <c r="O57" s="59"/>
      <c r="P57" s="59"/>
      <c r="Q57" s="59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350000</v>
      </c>
      <c r="E58" s="60"/>
      <c r="F58" s="59"/>
      <c r="G58" s="59"/>
      <c r="H58" s="59"/>
      <c r="I58" s="59"/>
      <c r="J58" s="59">
        <v>0</v>
      </c>
      <c r="K58" s="59"/>
      <c r="L58" s="75"/>
      <c r="M58" s="59"/>
      <c r="N58" s="59"/>
      <c r="O58" s="59"/>
      <c r="P58" s="75"/>
      <c r="Q58" s="59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75">
        <v>16085.76</v>
      </c>
      <c r="H59" s="75">
        <v>2758.99</v>
      </c>
      <c r="I59" s="75">
        <v>36751.480000000003</v>
      </c>
      <c r="J59" s="75">
        <v>2144.06</v>
      </c>
      <c r="K59" s="75"/>
      <c r="L59" s="75"/>
      <c r="M59" s="75"/>
      <c r="N59" s="75"/>
      <c r="O59" s="59"/>
      <c r="P59" s="59"/>
      <c r="Q59" s="64">
        <f t="shared" si="8"/>
        <v>88240.290000000008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59"/>
      <c r="F60" s="59"/>
      <c r="G60" s="59"/>
      <c r="H60" s="75">
        <v>11995</v>
      </c>
      <c r="I60" s="59"/>
      <c r="J60" s="59">
        <v>0</v>
      </c>
      <c r="K60" s="59"/>
      <c r="L60" s="59"/>
      <c r="M60" s="59"/>
      <c r="N60" s="75"/>
      <c r="O60" s="59"/>
      <c r="P60" s="59"/>
      <c r="Q60" s="64">
        <f t="shared" si="8"/>
        <v>11995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>
        <v>0</v>
      </c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>
        <v>0</v>
      </c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>
        <v>0</v>
      </c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ref="Q64:Q84" si="9">SUM(F64:P64)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9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62258951.400000006</v>
      </c>
      <c r="G85" s="109">
        <f>G12+G18+G28+G38+G47+G54+G64+G69+G72</f>
        <v>58009471.029999986</v>
      </c>
      <c r="H85" s="109">
        <f>H12+H18+H28+H38+H47+H54+H64+H69+H72</f>
        <v>57679170.909999996</v>
      </c>
      <c r="I85" s="109">
        <f>I12+I18+I28+I38+I47+I54+I64+I69+I72+I76</f>
        <v>64054771.209999993</v>
      </c>
      <c r="J85" s="109">
        <f t="shared" ref="J85:P85" si="10">J12+J18+J28+J38+J47+J54+J64+J69+J72+J76</f>
        <v>62500466.689999998</v>
      </c>
      <c r="K85" s="109">
        <f t="shared" si="10"/>
        <v>0</v>
      </c>
      <c r="L85" s="109">
        <f t="shared" si="10"/>
        <v>0</v>
      </c>
      <c r="M85" s="109">
        <f t="shared" si="10"/>
        <v>0</v>
      </c>
      <c r="N85" s="109">
        <f t="shared" si="10"/>
        <v>0</v>
      </c>
      <c r="O85" s="109">
        <f t="shared" si="10"/>
        <v>0</v>
      </c>
      <c r="P85" s="109">
        <f t="shared" si="10"/>
        <v>0</v>
      </c>
      <c r="Q85" s="110">
        <f>+Q54+Q38+Q28+Q18+Q12</f>
        <v>363571226.84000003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75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6" t="s">
        <v>68</v>
      </c>
      <c r="N92" s="146"/>
      <c r="O92" s="146"/>
      <c r="P92" s="146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26" t="s">
        <v>69</v>
      </c>
      <c r="N94" s="126"/>
      <c r="O94" s="126"/>
      <c r="P94" s="126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6" t="s">
        <v>75</v>
      </c>
      <c r="N95" s="146"/>
      <c r="O95" s="146"/>
      <c r="P95" s="146"/>
      <c r="Q95" s="73"/>
      <c r="R95" s="73"/>
    </row>
    <row r="96" spans="2:18" ht="15.75" x14ac:dyDescent="0.25">
      <c r="B96" s="72" t="s">
        <v>78</v>
      </c>
      <c r="C96" s="66"/>
      <c r="E96" s="146"/>
      <c r="F96" s="146"/>
      <c r="G96" s="146"/>
      <c r="H96" s="146"/>
      <c r="I96" s="73"/>
      <c r="J96" s="73"/>
      <c r="K96" s="73"/>
      <c r="L96" s="73"/>
      <c r="M96" s="146" t="s">
        <v>70</v>
      </c>
      <c r="N96" s="146"/>
      <c r="O96" s="146"/>
      <c r="P96" s="146"/>
      <c r="Q96" s="73"/>
      <c r="R96" s="73"/>
    </row>
    <row r="97" spans="2:8" ht="15.75" x14ac:dyDescent="0.25">
      <c r="C97" s="66"/>
      <c r="E97" s="146" t="s">
        <v>66</v>
      </c>
      <c r="F97" s="146"/>
      <c r="G97" s="146"/>
      <c r="H97" s="146"/>
    </row>
    <row r="98" spans="2:8" ht="29.25" customHeight="1" x14ac:dyDescent="0.25">
      <c r="C98" s="66"/>
    </row>
    <row r="99" spans="2:8" x14ac:dyDescent="0.25">
      <c r="E99" s="126" t="s">
        <v>65</v>
      </c>
      <c r="F99" s="126"/>
      <c r="G99" s="126"/>
      <c r="H99" s="126"/>
    </row>
    <row r="100" spans="2:8" ht="15.75" x14ac:dyDescent="0.25">
      <c r="B100" s="16"/>
      <c r="E100" s="146" t="s">
        <v>74</v>
      </c>
      <c r="F100" s="146"/>
      <c r="G100" s="146"/>
      <c r="H100" s="146"/>
    </row>
    <row r="101" spans="2:8" ht="15.75" x14ac:dyDescent="0.25">
      <c r="B101" s="16"/>
      <c r="C101" s="18"/>
      <c r="E101" s="146" t="s">
        <v>67</v>
      </c>
      <c r="F101" s="146"/>
      <c r="G101" s="146"/>
      <c r="H101" s="146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rintOptions horizontalCentered="1"/>
  <pageMargins left="0.82677165354330717" right="0.82677165354330717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showGridLines="0" topLeftCell="B3" zoomScale="83" zoomScaleNormal="80" zoomScaleSheetLayoutView="44" workbookViewId="0">
      <selection activeCell="K89" sqref="K89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15.85546875" style="17" customWidth="1"/>
    <col min="18" max="16384" width="11.42578125" style="17"/>
  </cols>
  <sheetData>
    <row r="1" spans="1:17" hidden="1" x14ac:dyDescent="0.25"/>
    <row r="2" spans="1:17" hidden="1" x14ac:dyDescent="0.25"/>
    <row r="3" spans="1:17" ht="28.5" customHeight="1" x14ac:dyDescent="0.2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ht="21" customHeight="1" x14ac:dyDescent="0.25">
      <c r="B4" s="133" t="s">
        <v>63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15.75" x14ac:dyDescent="0.25">
      <c r="B5" s="144" t="s">
        <v>219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ht="15.75" customHeight="1" x14ac:dyDescent="0.25">
      <c r="B6" s="137" t="s">
        <v>79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7" spans="1:17" ht="15.75" customHeight="1" x14ac:dyDescent="0.25">
      <c r="B7" s="137" t="s">
        <v>44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7" t="s">
        <v>80</v>
      </c>
      <c r="B9" s="147" t="s">
        <v>33</v>
      </c>
      <c r="C9" s="148" t="s">
        <v>59</v>
      </c>
      <c r="D9" s="148" t="s">
        <v>58</v>
      </c>
      <c r="E9" s="149" t="s">
        <v>208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</row>
    <row r="10" spans="1:17" x14ac:dyDescent="0.25">
      <c r="A10" s="147"/>
      <c r="B10" s="147"/>
      <c r="C10" s="148"/>
      <c r="D10" s="148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>+SUM(F13:F17)</f>
        <v>48898490.060000002</v>
      </c>
      <c r="G12" s="92">
        <f t="shared" si="0"/>
        <v>50400540.089999989</v>
      </c>
      <c r="H12" s="92">
        <f>H13+H14+H15+H16+H17</f>
        <v>48971107.069999993</v>
      </c>
      <c r="I12" s="92">
        <f>I13+I14+I15+I16+I17</f>
        <v>50536748.670000002</v>
      </c>
      <c r="J12" s="92">
        <f t="shared" si="0"/>
        <v>47246130.719999999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294908969.91000003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38749944.509999998</v>
      </c>
      <c r="G13" s="75">
        <f>+'P2 Presupuesto Aprobado-Ejec '!G13</f>
        <v>38753122.229999997</v>
      </c>
      <c r="H13" s="60">
        <f>+'P2 Presupuesto Aprobado-Ejec '!H13</f>
        <v>40236705.299999997</v>
      </c>
      <c r="I13" s="60">
        <f>+'P2 Presupuesto Aprobado-Ejec '!I13</f>
        <v>39997096.659999996</v>
      </c>
      <c r="J13" s="75">
        <v>37524449.200000003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235090012.67000002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1242273.3600000001</v>
      </c>
      <c r="G14" s="75">
        <f>+'P2 Presupuesto Aprobado-Ejec '!G14</f>
        <v>1377085.75</v>
      </c>
      <c r="H14" s="60">
        <f>+'P2 Presupuesto Aprobado-Ejec '!H14</f>
        <v>1145000</v>
      </c>
      <c r="I14" s="60">
        <f>+'P2 Presupuesto Aprobado-Ejec '!I14</f>
        <v>1333911.46</v>
      </c>
      <c r="J14" s="75">
        <v>1235794.58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>SUM(E14:P14)</f>
        <v>7538371.9100000001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145309.5</v>
      </c>
      <c r="G15" s="75">
        <f>+'P2 Presupuesto Aprobado-Ejec '!G15</f>
        <v>168309.5</v>
      </c>
      <c r="H15" s="60">
        <f>+'P2 Presupuesto Aprobado-Ejec '!H15</f>
        <v>156809.5</v>
      </c>
      <c r="I15" s="60">
        <f>+'P2 Presupuesto Aprobado-Ejec '!I15</f>
        <v>156809.5</v>
      </c>
      <c r="J15" s="75">
        <v>156809.5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>SUM(E15:P15)</f>
        <v>929357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2771910.45</v>
      </c>
      <c r="G16" s="75">
        <f>+'P2 Presupuesto Aprobado-Ejec '!G16</f>
        <v>4064269.34</v>
      </c>
      <c r="H16" s="60">
        <f>+'P2 Presupuesto Aprobado-Ejec '!H16</f>
        <v>1464753.75</v>
      </c>
      <c r="I16" s="60">
        <f>+'P2 Presupuesto Aprobado-Ejec '!I16</f>
        <v>3108060.96</v>
      </c>
      <c r="J16" s="75">
        <v>2680674.2599999998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>SUM(E16:P16)</f>
        <v>15755632.549999999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5989052.2400000002</v>
      </c>
      <c r="G17" s="75">
        <f>+'P2 Presupuesto Aprobado-Ejec '!G17</f>
        <v>6037753.2699999996</v>
      </c>
      <c r="H17" s="60">
        <f>+'P2 Presupuesto Aprobado-Ejec '!H17</f>
        <v>5967838.5199999996</v>
      </c>
      <c r="I17" s="60">
        <f>+'P2 Presupuesto Aprobado-Ejec '!I17</f>
        <v>5940870.0899999999</v>
      </c>
      <c r="J17" s="75">
        <v>5648403.1799999997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>SUM(E17:P17)</f>
        <v>35595595.780000001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154333083</v>
      </c>
      <c r="E18" s="56">
        <f>+SUM(E19:E27)</f>
        <v>4705142.18</v>
      </c>
      <c r="F18" s="92">
        <f>+SUM(F19:F27)</f>
        <v>12785610.59</v>
      </c>
      <c r="G18" s="92">
        <f t="shared" ref="G18:O18" si="1">+SUM(G19:G27)</f>
        <v>6613709.6499999994</v>
      </c>
      <c r="H18" s="92">
        <f t="shared" si="1"/>
        <v>6412979.5999999996</v>
      </c>
      <c r="I18" s="92">
        <f t="shared" si="1"/>
        <v>12752527.050000001</v>
      </c>
      <c r="J18" s="92">
        <f t="shared" si="1"/>
        <v>14160295.649999999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>+SUM(P19:P27)</f>
        <v>0</v>
      </c>
      <c r="Q18" s="56">
        <f>+SUM(Q19:Q27)</f>
        <v>57430264.719999999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904269.65</v>
      </c>
      <c r="G19" s="75">
        <f>+'P2 Presupuesto Aprobado-Ejec '!G19</f>
        <v>737474.55</v>
      </c>
      <c r="H19" s="60">
        <f>+'P2 Presupuesto Aprobado-Ejec '!H19</f>
        <v>868820.57</v>
      </c>
      <c r="I19" s="60">
        <f>+'P2 Presupuesto Aprobado-Ejec '!I19</f>
        <v>793188.67</v>
      </c>
      <c r="J19" s="75">
        <v>838247.71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4931469.55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100000</v>
      </c>
      <c r="H20" s="60">
        <f>+'P2 Presupuesto Aprobado-Ejec '!H20</f>
        <v>155</v>
      </c>
      <c r="I20" s="60">
        <f>+'P2 Presupuesto Aprobado-Ejec '!I20</f>
        <v>0</v>
      </c>
      <c r="J20" s="75">
        <v>141335.67999999999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2">SUM(E20:P20)</f>
        <v>391990.70999999996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221776.03</v>
      </c>
      <c r="G21" s="75">
        <f>+'P2 Presupuesto Aprobado-Ejec '!G21</f>
        <v>0</v>
      </c>
      <c r="H21" s="60">
        <f>+'P2 Presupuesto Aprobado-Ejec '!H21</f>
        <v>325160.65000000002</v>
      </c>
      <c r="I21" s="60">
        <f>+'P2 Presupuesto Aprobado-Ejec '!I21</f>
        <v>325202.57</v>
      </c>
      <c r="J21" s="75">
        <v>42052.68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2"/>
        <v>914191.93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32535000</v>
      </c>
      <c r="E22" s="75">
        <f>+'P2 Presupuesto Aprobado-Ejec '!E22</f>
        <v>2820737.24</v>
      </c>
      <c r="F22" s="75">
        <f>+'P2 Presupuesto Aprobado-Ejec '!F22</f>
        <v>2819515.8</v>
      </c>
      <c r="G22" s="75">
        <f>+'P2 Presupuesto Aprobado-Ejec '!G22</f>
        <v>2826715.52</v>
      </c>
      <c r="H22" s="60">
        <f>+'P2 Presupuesto Aprobado-Ejec '!H22</f>
        <v>2825592.6</v>
      </c>
      <c r="I22" s="60">
        <f>+'P2 Presupuesto Aprobado-Ejec '!I22</f>
        <v>2923828.99</v>
      </c>
      <c r="J22" s="75">
        <v>2690976.82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2"/>
        <v>16907366.969999999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15725000</v>
      </c>
      <c r="E23" s="75"/>
      <c r="F23" s="75">
        <f>+'P2 Presupuesto Aprobado-Ejec '!F23</f>
        <v>440482.5</v>
      </c>
      <c r="G23" s="75">
        <f>+'P2 Presupuesto Aprobado-Ejec '!G23</f>
        <v>1170808.44</v>
      </c>
      <c r="H23" s="60">
        <f>+'P2 Presupuesto Aprobado-Ejec '!H23</f>
        <v>577440.01</v>
      </c>
      <c r="I23" s="60">
        <f>+'P2 Presupuesto Aprobado-Ejec '!I23</f>
        <v>7465511.8899999997</v>
      </c>
      <c r="J23" s="75">
        <v>259254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2"/>
        <v>9913496.8399999999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17000000</v>
      </c>
      <c r="E24" s="75">
        <f>+'P2 Presupuesto Aprobado-Ejec '!E24</f>
        <v>772959</v>
      </c>
      <c r="F24" s="75">
        <f>+'P2 Presupuesto Aprobado-Ejec '!F24</f>
        <v>770066.55</v>
      </c>
      <c r="G24" s="75">
        <f>+'P2 Presupuesto Aprobado-Ejec '!G24</f>
        <v>1752623.14</v>
      </c>
      <c r="H24" s="60">
        <f>+'P2 Presupuesto Aprobado-Ejec '!H24</f>
        <v>770868.92</v>
      </c>
      <c r="I24" s="60">
        <f>+'P2 Presupuesto Aprobado-Ejec '!I24</f>
        <v>771714.79</v>
      </c>
      <c r="J24" s="75">
        <v>767042.32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2"/>
        <v>5605274.7200000007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40755000</v>
      </c>
      <c r="E25" s="75">
        <f>+'P2 Presupuesto Aprobado-Ejec '!E25</f>
        <v>109140.01</v>
      </c>
      <c r="F25" s="75">
        <f>+'P2 Presupuesto Aprobado-Ejec '!F25</f>
        <v>7450500.2599999998</v>
      </c>
      <c r="G25" s="75">
        <f>+'P2 Presupuesto Aprobado-Ejec '!G25</f>
        <v>0</v>
      </c>
      <c r="H25" s="60">
        <f>+'P2 Presupuesto Aprobado-Ejec '!H25</f>
        <v>113330.79</v>
      </c>
      <c r="I25" s="60">
        <f>+'P2 Presupuesto Aprobado-Ejec '!I25</f>
        <v>0</v>
      </c>
      <c r="J25" s="75">
        <v>9371985.7400000002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2"/>
        <v>17044956.800000001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25922500</v>
      </c>
      <c r="E26" s="75">
        <f>+'P2 Presupuesto Aprobado-Ejec '!E26</f>
        <v>62337.5</v>
      </c>
      <c r="F26" s="75">
        <f>+'P2 Presupuesto Aprobado-Ejec '!F26</f>
        <v>138053.79999999999</v>
      </c>
      <c r="G26" s="75">
        <f>+'P2 Presupuesto Aprobado-Ejec '!G26</f>
        <v>6500</v>
      </c>
      <c r="H26" s="60">
        <f>+'P2 Presupuesto Aprobado-Ejec '!H26</f>
        <v>35325.589999999997</v>
      </c>
      <c r="I26" s="60">
        <f>+'P2 Presupuesto Aprobado-Ejec '!I26</f>
        <v>274244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2"/>
        <v>516460.89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3870000</v>
      </c>
      <c r="E27" s="75">
        <f>+'P2 Presupuesto Aprobado-Ejec '!E27</f>
        <v>0</v>
      </c>
      <c r="F27" s="75">
        <f>+'P2 Presupuesto Aprobado-Ejec '!F27</f>
        <v>40946</v>
      </c>
      <c r="G27" s="75">
        <f>+'P2 Presupuesto Aprobado-Ejec '!G27</f>
        <v>19588</v>
      </c>
      <c r="H27" s="60">
        <f>+'P2 Presupuesto Aprobado-Ejec '!H27</f>
        <v>896285.47</v>
      </c>
      <c r="I27" s="60">
        <f>+'P2 Presupuesto Aprobado-Ejec '!I27</f>
        <v>198836.14</v>
      </c>
      <c r="J27" s="75">
        <v>49400.7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2"/>
        <v>1205056.3099999998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25632500</v>
      </c>
      <c r="E28" s="92">
        <f>+SUM(E29:E37)</f>
        <v>5447602.2000000002</v>
      </c>
      <c r="F28" s="92">
        <f t="shared" ref="F28:O28" si="3">+SUM(F29:F37)</f>
        <v>464850.75</v>
      </c>
      <c r="G28" s="92">
        <f t="shared" si="3"/>
        <v>916625.53</v>
      </c>
      <c r="H28" s="92">
        <f t="shared" si="3"/>
        <v>2239933.35</v>
      </c>
      <c r="I28" s="92">
        <f t="shared" si="3"/>
        <v>728744.01</v>
      </c>
      <c r="J28" s="92">
        <f t="shared" si="3"/>
        <v>1042664.2999999999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>+SUM(P29:P37)</f>
        <v>0</v>
      </c>
      <c r="Q28" s="56">
        <f>+SUM(Q29:Q37)</f>
        <v>10840420.140000001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12880</v>
      </c>
      <c r="G29" s="75">
        <f>+'P2 Presupuesto Aprobado-Ejec '!G29</f>
        <v>41088</v>
      </c>
      <c r="H29" s="75">
        <f>+'P2 Presupuesto Aprobado-Ejec '!H29</f>
        <v>40586.980000000003</v>
      </c>
      <c r="I29" s="75">
        <f>+'P2 Presupuesto Aprobado-Ejec '!I29</f>
        <v>79321.440000000002</v>
      </c>
      <c r="J29" s="75">
        <v>521971.9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695848.32000000007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75">
        <v>7080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75">
        <f t="shared" ref="Q30:Q36" si="4">+SUM(E30:P30)</f>
        <v>7080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324870.18</v>
      </c>
      <c r="I31" s="75">
        <f>+'P2 Presupuesto Aprobado-Ejec '!I31</f>
        <v>278686.5</v>
      </c>
      <c r="J31" s="75">
        <f>+'P2 Presupuesto Aprobado-Ejec '!J31</f>
        <v>21830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75">
        <f t="shared" si="4"/>
        <v>625386.67999999993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60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75">
        <f t="shared" si="4"/>
        <v>60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20676.29</v>
      </c>
      <c r="I33" s="75">
        <f>+'P2 Presupuesto Aprobado-Ejec '!I33</f>
        <v>0</v>
      </c>
      <c r="J33" s="75">
        <v>36335.980000000003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75">
        <f t="shared" si="4"/>
        <v>57012.270000000004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14100.49</v>
      </c>
      <c r="I34" s="75">
        <f>+'P2 Presupuesto Aprobado-Ejec '!I34</f>
        <v>1062</v>
      </c>
      <c r="J34">
        <v>44.84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75">
        <f t="shared" si="4"/>
        <v>15207.33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65">
        <f>+'P2 Presupuesto Aprobado-Ejec '!E35</f>
        <v>237062.2</v>
      </c>
      <c r="F35" s="75">
        <f>+'P2 Presupuesto Aprobado-Ejec '!F35</f>
        <v>243068.3</v>
      </c>
      <c r="G35" s="75">
        <f>+'P2 Presupuesto Aprobado-Ejec '!G35</f>
        <v>282987.93</v>
      </c>
      <c r="H35" s="75">
        <f>+'P2 Presupuesto Aprobado-Ejec '!H35</f>
        <v>294377.90000000002</v>
      </c>
      <c r="I35" s="75">
        <f>+'P2 Presupuesto Aprobado-Ejec '!I35</f>
        <v>282477.53999999998</v>
      </c>
      <c r="J35" s="75">
        <v>271882.94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4"/>
        <v>1611856.81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75">
        <f t="shared" si="4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15207500</v>
      </c>
      <c r="E37" s="65">
        <f>+'P2 Presupuesto Aprobado-Ejec '!E37</f>
        <v>5210540</v>
      </c>
      <c r="F37" s="75">
        <f>+'P2 Presupuesto Aprobado-Ejec '!F37</f>
        <v>208902.45</v>
      </c>
      <c r="G37" s="75">
        <f>+'P2 Presupuesto Aprobado-Ejec '!G37</f>
        <v>592549.6</v>
      </c>
      <c r="H37" s="75">
        <f>+'P2 Presupuesto Aprobado-Ejec '!H37</f>
        <v>1545261.51</v>
      </c>
      <c r="I37" s="75">
        <f>+'P2 Presupuesto Aprobado-Ejec '!I37</f>
        <v>87196.53</v>
      </c>
      <c r="J37" s="75">
        <v>183518.64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7827968.7299999995</v>
      </c>
    </row>
    <row r="38" spans="1:17" ht="15.75" x14ac:dyDescent="0.25">
      <c r="B38" s="55" t="s">
        <v>4</v>
      </c>
      <c r="C38" s="86"/>
      <c r="D38" s="62">
        <f>+SUM(D39:D45)</f>
        <v>0</v>
      </c>
      <c r="E38" s="113">
        <v>0</v>
      </c>
      <c r="F38" s="112">
        <f>+F39</f>
        <v>110000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f>+SUM(E38:P38)</f>
        <v>110000</v>
      </c>
    </row>
    <row r="39" spans="1:17" ht="15.75" x14ac:dyDescent="0.25">
      <c r="B39" s="58" t="s">
        <v>218</v>
      </c>
      <c r="C39" s="84"/>
      <c r="D39" s="49"/>
      <c r="E39" s="75">
        <v>0</v>
      </c>
      <c r="F39" s="59">
        <v>110000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107">
        <f>+SUM(E39:P39)</f>
        <v>110000</v>
      </c>
    </row>
    <row r="40" spans="1:17" ht="15.75" x14ac:dyDescent="0.25">
      <c r="B40" s="58" t="s">
        <v>5</v>
      </c>
      <c r="C40" s="84"/>
      <c r="D40" s="49"/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f t="shared" ref="Q40:Q53" si="5">+SUM(E40:P40)</f>
        <v>0</v>
      </c>
    </row>
    <row r="41" spans="1:17" ht="15.75" x14ac:dyDescent="0.25">
      <c r="B41" s="58" t="s">
        <v>6</v>
      </c>
      <c r="C41" s="84"/>
      <c r="D41" s="49"/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f t="shared" si="5"/>
        <v>0</v>
      </c>
    </row>
    <row r="42" spans="1:17" ht="15.75" x14ac:dyDescent="0.25">
      <c r="B42" s="58" t="s">
        <v>7</v>
      </c>
      <c r="C42" s="84"/>
      <c r="D42" s="49"/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f t="shared" si="5"/>
        <v>0</v>
      </c>
    </row>
    <row r="43" spans="1:17" ht="15.75" x14ac:dyDescent="0.25">
      <c r="B43" s="58" t="s">
        <v>8</v>
      </c>
      <c r="C43" s="84"/>
      <c r="D43" s="49"/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f t="shared" si="5"/>
        <v>0</v>
      </c>
    </row>
    <row r="44" spans="1:17" ht="15.75" x14ac:dyDescent="0.25">
      <c r="B44" s="58" t="s">
        <v>9</v>
      </c>
      <c r="C44" s="84"/>
      <c r="D44" s="49"/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f t="shared" si="5"/>
        <v>0</v>
      </c>
    </row>
    <row r="45" spans="1:17" ht="15.75" x14ac:dyDescent="0.25">
      <c r="B45" s="58" t="s">
        <v>10</v>
      </c>
      <c r="C45" s="84"/>
      <c r="D45" s="61"/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f t="shared" si="5"/>
        <v>0</v>
      </c>
    </row>
    <row r="46" spans="1:17" ht="15.75" x14ac:dyDescent="0.25">
      <c r="B46" s="58" t="s">
        <v>11</v>
      </c>
      <c r="C46" s="84"/>
      <c r="D46" s="49"/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f t="shared" si="5"/>
        <v>0</v>
      </c>
    </row>
    <row r="47" spans="1:17" ht="15.75" hidden="1" x14ac:dyDescent="0.25">
      <c r="B47" s="55" t="s">
        <v>12</v>
      </c>
      <c r="C47" s="86"/>
      <c r="D47" s="49"/>
      <c r="E47" s="113">
        <v>0</v>
      </c>
      <c r="F47" s="113">
        <v>0</v>
      </c>
      <c r="G47" s="59"/>
      <c r="H47" s="59"/>
      <c r="I47" s="59"/>
      <c r="J47" s="59"/>
      <c r="K47" s="60"/>
      <c r="L47" s="59"/>
      <c r="M47" s="59"/>
      <c r="N47" s="59"/>
      <c r="O47" s="59"/>
      <c r="P47" s="59"/>
      <c r="Q47" s="75">
        <f t="shared" si="5"/>
        <v>0</v>
      </c>
    </row>
    <row r="48" spans="1:17" ht="15.75" hidden="1" x14ac:dyDescent="0.25">
      <c r="B48" s="58" t="s">
        <v>13</v>
      </c>
      <c r="C48" s="84"/>
      <c r="D48" s="49"/>
      <c r="E48" s="75">
        <v>0</v>
      </c>
      <c r="F48" s="75">
        <v>0</v>
      </c>
      <c r="G48" s="59"/>
      <c r="H48" s="59"/>
      <c r="I48" s="59"/>
      <c r="J48" s="59"/>
      <c r="K48" s="60"/>
      <c r="L48" s="59"/>
      <c r="M48" s="59"/>
      <c r="N48" s="59"/>
      <c r="O48" s="59"/>
      <c r="P48" s="59"/>
      <c r="Q48" s="75">
        <f t="shared" si="5"/>
        <v>0</v>
      </c>
    </row>
    <row r="49" spans="1:17" ht="15.75" hidden="1" x14ac:dyDescent="0.25">
      <c r="B49" s="58" t="s">
        <v>14</v>
      </c>
      <c r="C49" s="84"/>
      <c r="D49" s="49"/>
      <c r="E49" s="75">
        <v>0</v>
      </c>
      <c r="F49" s="75">
        <v>0</v>
      </c>
      <c r="G49" s="59"/>
      <c r="H49" s="59"/>
      <c r="I49" s="59"/>
      <c r="J49" s="59"/>
      <c r="K49" s="60"/>
      <c r="L49" s="59"/>
      <c r="M49" s="59"/>
      <c r="N49" s="59"/>
      <c r="O49" s="59"/>
      <c r="P49" s="59"/>
      <c r="Q49" s="75">
        <f t="shared" si="5"/>
        <v>0</v>
      </c>
    </row>
    <row r="50" spans="1:17" ht="15.75" hidden="1" x14ac:dyDescent="0.25">
      <c r="B50" s="58" t="s">
        <v>15</v>
      </c>
      <c r="C50" s="84"/>
      <c r="D50" s="49"/>
      <c r="E50" s="75">
        <v>0</v>
      </c>
      <c r="F50" s="75">
        <v>0</v>
      </c>
      <c r="G50" s="59"/>
      <c r="H50" s="59"/>
      <c r="I50" s="59"/>
      <c r="J50" s="59"/>
      <c r="K50" s="60"/>
      <c r="L50" s="59"/>
      <c r="M50" s="59"/>
      <c r="N50" s="59"/>
      <c r="O50" s="59"/>
      <c r="P50" s="59"/>
      <c r="Q50" s="75">
        <f t="shared" si="5"/>
        <v>0</v>
      </c>
    </row>
    <row r="51" spans="1:17" ht="15.75" hidden="1" x14ac:dyDescent="0.25">
      <c r="B51" s="58" t="s">
        <v>16</v>
      </c>
      <c r="C51" s="84"/>
      <c r="D51" s="49"/>
      <c r="E51" s="75">
        <v>0</v>
      </c>
      <c r="F51" s="75">
        <v>0</v>
      </c>
      <c r="G51" s="59"/>
      <c r="H51" s="59"/>
      <c r="I51" s="59"/>
      <c r="J51" s="59"/>
      <c r="K51" s="60"/>
      <c r="L51" s="59"/>
      <c r="M51" s="59"/>
      <c r="N51" s="59"/>
      <c r="O51" s="59"/>
      <c r="P51" s="59"/>
      <c r="Q51" s="75">
        <f t="shared" si="5"/>
        <v>0</v>
      </c>
    </row>
    <row r="52" spans="1:17" ht="15.75" hidden="1" x14ac:dyDescent="0.25">
      <c r="B52" s="58" t="s">
        <v>17</v>
      </c>
      <c r="C52" s="84"/>
      <c r="D52" s="49"/>
      <c r="E52" s="75">
        <v>0</v>
      </c>
      <c r="F52" s="75">
        <v>0</v>
      </c>
      <c r="G52" s="59"/>
      <c r="H52" s="59"/>
      <c r="I52" s="59"/>
      <c r="J52" s="59"/>
      <c r="K52" s="60"/>
      <c r="L52" s="59"/>
      <c r="M52" s="59"/>
      <c r="N52" s="59"/>
      <c r="O52" s="59"/>
      <c r="P52" s="59"/>
      <c r="Q52" s="75">
        <f t="shared" si="5"/>
        <v>0</v>
      </c>
    </row>
    <row r="53" spans="1:17" ht="15.75" hidden="1" x14ac:dyDescent="0.25">
      <c r="B53" s="58" t="s">
        <v>18</v>
      </c>
      <c r="C53" s="84"/>
      <c r="D53" s="49"/>
      <c r="E53" s="75">
        <v>0</v>
      </c>
      <c r="F53" s="75">
        <v>0</v>
      </c>
      <c r="G53" s="59"/>
      <c r="H53" s="59"/>
      <c r="I53" s="59"/>
      <c r="J53" s="59"/>
      <c r="K53" s="60"/>
      <c r="L53" s="59"/>
      <c r="M53" s="59"/>
      <c r="N53" s="59"/>
      <c r="O53" s="59"/>
      <c r="P53" s="59"/>
      <c r="Q53" s="75">
        <f t="shared" si="5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25300000</v>
      </c>
      <c r="E54" s="62">
        <f t="shared" ref="E54:O54" si="6">E55+E56+E57+E58+E59+E60+E61+E62+E63</f>
        <v>59697.919999999998</v>
      </c>
      <c r="F54" s="62">
        <f>+SUM(F55:F63)</f>
        <v>0</v>
      </c>
      <c r="G54" s="62">
        <f t="shared" si="6"/>
        <v>78595.759999999995</v>
      </c>
      <c r="H54" s="62">
        <f t="shared" si="6"/>
        <v>55150.89</v>
      </c>
      <c r="I54" s="62">
        <f t="shared" si="6"/>
        <v>36751.480000000003</v>
      </c>
      <c r="J54" s="62">
        <f t="shared" si="6"/>
        <v>51376.02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>+SUM(P55:P63)</f>
        <v>0</v>
      </c>
      <c r="Q54" s="113">
        <f>+SUM(Q55:Q63)</f>
        <v>281572.07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18350000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62510</v>
      </c>
      <c r="H55" s="75">
        <f>+'P2 Presupuesto Aprobado-Ejec '!H55</f>
        <v>40396.9</v>
      </c>
      <c r="I55" s="75">
        <f>+'P2 Presupuesto Aprobado-Ejec '!I55</f>
        <v>0</v>
      </c>
      <c r="J55" s="75">
        <v>49231.96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181336.78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350000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16085.76</v>
      </c>
      <c r="H59" s="75">
        <f>+'P2 Presupuesto Aprobado-Ejec '!H59</f>
        <v>2758.99</v>
      </c>
      <c r="I59" s="75">
        <f>+'P2 Presupuesto Aprobado-Ejec '!I59</f>
        <v>36751.480000000003</v>
      </c>
      <c r="J59" s="75">
        <v>2144.06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88240.290000000008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100000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11995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11995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75">
        <f>+'P2 Presupuesto Aprobado-Ejec '!E63</f>
        <v>0</v>
      </c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75">
        <f>+'P2 Presupuesto Aprobado-Ejec '!Q63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7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7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7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7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7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7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7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7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7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7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7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7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7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7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7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7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7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7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7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7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7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886549483</v>
      </c>
      <c r="E85" s="56">
        <f>E12+E18+E28+E38+E47+E54+E64+E69+E72</f>
        <v>59068395.600000001</v>
      </c>
      <c r="F85" s="56">
        <f>F12+F18+F28+F38+F47+F54+F64+F69+F72</f>
        <v>62258951.400000006</v>
      </c>
      <c r="G85" s="56">
        <f>G12+G18+G28+G38+G47+G54+G64+G69+G72</f>
        <v>58009471.029999986</v>
      </c>
      <c r="H85" s="56">
        <f>H12+H18+H28+H38+H47+H54+H64+H69+H72</f>
        <v>57679170.909999996</v>
      </c>
      <c r="I85" s="56">
        <f>I12+I18+I28+I38+I47+I54+I64+I69+I72+I76</f>
        <v>64054771.209999993</v>
      </c>
      <c r="J85" s="56">
        <f t="shared" ref="J85:O85" si="8">J12+J18+J28+J38+J47+J54+J64+J69+J72+J76</f>
        <v>62500466.689999998</v>
      </c>
      <c r="K85" s="56">
        <f>K12+K18+K28+K38+K47+K54+K64+K69+K72+K76</f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>
        <f t="shared" si="8"/>
        <v>0</v>
      </c>
      <c r="P85" s="56">
        <f>P12+P18+P28+P38+P47+P54+P64+P69+P72+P76</f>
        <v>0</v>
      </c>
      <c r="Q85" s="70">
        <f>Q12+Q18+Q28+Q54+Q38</f>
        <v>363571226.83999997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F90" s="64">
        <f>+'P2 Presupuesto Aprobado-Ejec '!F85-'P3 Ejecucion '!F85</f>
        <v>0</v>
      </c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6" t="s">
        <v>68</v>
      </c>
      <c r="N92" s="146"/>
      <c r="O92" s="146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26" t="s">
        <v>69</v>
      </c>
      <c r="N94" s="126"/>
      <c r="O94" s="126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6" t="s">
        <v>75</v>
      </c>
      <c r="N95" s="146"/>
      <c r="O95" s="146"/>
      <c r="P95" s="104"/>
      <c r="Q95" s="73"/>
      <c r="R95" s="73"/>
    </row>
    <row r="96" spans="2:18" ht="15.75" x14ac:dyDescent="0.25">
      <c r="B96" s="93" t="s">
        <v>78</v>
      </c>
      <c r="C96" s="66"/>
      <c r="E96" s="146"/>
      <c r="F96" s="146"/>
      <c r="G96" s="146"/>
      <c r="H96" s="146"/>
      <c r="I96" s="73"/>
      <c r="J96" s="73"/>
      <c r="K96" s="73"/>
      <c r="L96" s="73"/>
      <c r="M96" s="146" t="s">
        <v>70</v>
      </c>
      <c r="N96" s="146"/>
      <c r="O96" s="146"/>
      <c r="P96" s="104"/>
      <c r="Q96" s="73"/>
      <c r="R96" s="73"/>
    </row>
    <row r="97" spans="2:10" ht="15.75" x14ac:dyDescent="0.25">
      <c r="C97" s="66"/>
      <c r="E97" s="146" t="s">
        <v>66</v>
      </c>
      <c r="F97" s="146"/>
      <c r="G97" s="146"/>
      <c r="H97" s="146"/>
      <c r="I97" s="146"/>
      <c r="J97" s="146"/>
    </row>
    <row r="98" spans="2:10" ht="29.25" customHeight="1" x14ac:dyDescent="0.25">
      <c r="C98" s="66"/>
    </row>
    <row r="99" spans="2:10" x14ac:dyDescent="0.25">
      <c r="E99" s="126" t="s">
        <v>65</v>
      </c>
      <c r="F99" s="126"/>
      <c r="G99" s="126"/>
      <c r="H99" s="126"/>
      <c r="I99" s="126"/>
      <c r="J99" s="126"/>
    </row>
    <row r="100" spans="2:10" ht="15.75" x14ac:dyDescent="0.25">
      <c r="B100" s="16"/>
      <c r="E100" s="146" t="s">
        <v>74</v>
      </c>
      <c r="F100" s="146"/>
      <c r="G100" s="146"/>
      <c r="H100" s="146"/>
      <c r="I100" s="146"/>
      <c r="J100" s="146"/>
    </row>
    <row r="101" spans="2:10" ht="15.75" x14ac:dyDescent="0.25">
      <c r="B101" s="16"/>
      <c r="C101" s="18"/>
      <c r="E101" s="146" t="s">
        <v>67</v>
      </c>
      <c r="F101" s="146"/>
      <c r="G101" s="146"/>
      <c r="H101" s="146"/>
      <c r="I101" s="146"/>
      <c r="J101" s="146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2.0078740157480315" right="2.0078740157480315" top="0.74803149606299213" bottom="0.74803149606299213" header="0.31496062992125984" footer="0.31496062992125984"/>
  <pageSetup paperSize="5"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2026-07-01T20:15:34Z</cp:lastPrinted>
  <dcterms:created xsi:type="dcterms:W3CDTF">2021-07-29T18:58:50Z</dcterms:created>
  <dcterms:modified xsi:type="dcterms:W3CDTF">2026-07-14T19:22:14Z</dcterms:modified>
</cp:coreProperties>
</file>